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95" windowWidth="15450" windowHeight="10320" activeTab="0"/>
  </bookViews>
  <sheets>
    <sheet name="приложение" sheetId="1" r:id="rId1"/>
  </sheets>
  <definedNames>
    <definedName name="_xlnm.Print_Area" localSheetId="0">'приложение'!$A$1:$H$194</definedName>
  </definedNames>
  <calcPr fullCalcOnLoad="1"/>
</workbook>
</file>

<file path=xl/sharedStrings.xml><?xml version="1.0" encoding="utf-8"?>
<sst xmlns="http://schemas.openxmlformats.org/spreadsheetml/2006/main" count="365" uniqueCount="357">
  <si>
    <t>0102</t>
  </si>
  <si>
    <t>0103</t>
  </si>
  <si>
    <t>0104</t>
  </si>
  <si>
    <t>0106</t>
  </si>
  <si>
    <t>0100</t>
  </si>
  <si>
    <t>0309</t>
  </si>
  <si>
    <t>0300</t>
  </si>
  <si>
    <t>0405</t>
  </si>
  <si>
    <t>0400</t>
  </si>
  <si>
    <t>0502</t>
  </si>
  <si>
    <t>0500</t>
  </si>
  <si>
    <t>0600</t>
  </si>
  <si>
    <t>0701</t>
  </si>
  <si>
    <t>0702</t>
  </si>
  <si>
    <t>0707</t>
  </si>
  <si>
    <t>0709</t>
  </si>
  <si>
    <t>0700</t>
  </si>
  <si>
    <t>0801</t>
  </si>
  <si>
    <t>0804</t>
  </si>
  <si>
    <t>0800</t>
  </si>
  <si>
    <t>0901</t>
  </si>
  <si>
    <t>0902</t>
  </si>
  <si>
    <t>0900</t>
  </si>
  <si>
    <t>1101</t>
  </si>
  <si>
    <t>ДОХОДЫ</t>
  </si>
  <si>
    <t>Утверждено с учетом изменений на 1пол. 2006 год</t>
  </si>
  <si>
    <t>процент исполнения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</si>
  <si>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</si>
  <si>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</si>
  <si>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</si>
  <si>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</si>
  <si>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</si>
  <si>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</si>
  <si>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</si>
  <si>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1 01 02021 01 0000 110</t>
  </si>
  <si>
    <t>1 01 02022 01 0000 110</t>
  </si>
  <si>
    <t>1 01 02030 01 0000 110</t>
  </si>
  <si>
    <t xml:space="preserve">1 01 02040 01 0000 110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</si>
  <si>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</si>
  <si>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</si>
  <si>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</si>
  <si>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</si>
  <si>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</si>
  <si>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</si>
  <si>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</si>
  <si>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</si>
  <si>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 xml:space="preserve">1 08 03000 01 0000 110 </t>
  </si>
  <si>
    <t>Госпошлина по делам, рассматриваемым в судах общей юрисдикции, мировыми судьями</t>
  </si>
  <si>
    <t xml:space="preserve">1 08 03010 01 0000 110 </t>
  </si>
  <si>
    <t xml:space="preserve">1 08 07000 01 0000 110 </t>
  </si>
  <si>
    <t>Госпошлина за государственную регистрацию, а также за совершение прочих юридически значимых действий</t>
  </si>
  <si>
    <t>ЗАДОЛЖЕННОСТЬ И ПЕРЕРАСЧЕТЫ ПО ОТМЕНЕННЫМ НАЛОГАМ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</si>
  <si>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</si>
  <si>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</si>
  <si>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</si>
  <si>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>Проценты, полученные от предоставления бюджетных кредитов внутри страны</t>
  </si>
  <si>
    <t>1 11 03050 05 0000 120</t>
  </si>
  <si>
    <t xml:space="preserve">Проценты, полученные от предоставления бюджетных кредитов внутри страны за счет средств  местных бюджетов  </t>
  </si>
  <si>
    <t>1 11 05000 00 0000 120</t>
  </si>
  <si>
    <t>1 11 05030 00 0000 120</t>
  </si>
  <si>
    <t>1 11 05035 05 0000 120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</si>
  <si>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</si>
  <si>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</si>
  <si>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</si>
  <si>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</si>
  <si>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</si>
  <si>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 </t>
  </si>
  <si>
    <t>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</si>
  <si>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</si>
  <si>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1 11 08045 10 000 120</t>
  </si>
  <si>
    <t>Прочие поступления от использования имущества , находящихся в  собственности поселений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</si>
  <si>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</si>
  <si>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</si>
  <si>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</si>
  <si>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</si>
  <si>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</si>
  <si>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</si>
  <si>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</si>
  <si>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</si>
  <si>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</si>
  <si>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</si>
  <si>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</si>
  <si>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</si>
  <si>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 xml:space="preserve">Дотации на выравнивание уровня бюджетной обеспеченности </t>
  </si>
  <si>
    <t>2 02 02000 00 0000 151</t>
  </si>
  <si>
    <t xml:space="preserve">ВСЕГО ДОХОДОВ </t>
  </si>
  <si>
    <t>РАСХОДЫ</t>
  </si>
  <si>
    <t>Радел, подраздел</t>
  </si>
  <si>
    <t>Наименование расходов</t>
  </si>
  <si>
    <t>Другие общегосударственные вопросы</t>
  </si>
  <si>
    <t>ИТОГО ОБЩЕГОСУДАРСТВЕННЫЕ ВОПРОСЫ</t>
  </si>
  <si>
    <t>Другие вопросы в области национальной безопасности и правоохранительной деятельности</t>
  </si>
  <si>
    <t>ИТОГО НАЦИОНАЛЬНАЯ БЕЗОПАСНОСТЬ И ПРАВООХРАНИТЕЛЬНАЯ ДЕЯТЕЛЬНОСТЬ</t>
  </si>
  <si>
    <t>Сельское хозяйство и рыболовство</t>
  </si>
  <si>
    <t>Другие вопросы в области национальной экономики</t>
  </si>
  <si>
    <t>ИТОГО НАЦИОНАЛЬНАЯ ЭКОНОМИКА</t>
  </si>
  <si>
    <t>Коммунальное хозяйство</t>
  </si>
  <si>
    <t>ИТОГО ЖИЛИЩНО-КОММУНАЛЬНОЕ ХОЗЯЙСТВО</t>
  </si>
  <si>
    <t>Другие вопросы в области охраны окружающей среды</t>
  </si>
  <si>
    <t>ИТОГО ОХРАНА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</si>
  <si>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</si>
  <si>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</si>
  <si>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</si>
  <si>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</si>
  <si>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</si>
  <si>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Телевидение и радиовещание</t>
  </si>
  <si>
    <t>Периодическая печать и издательства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</si>
  <si>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</si>
  <si>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</si>
  <si>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</si>
  <si>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ДЕФИЦИТ (-), ПРОФИЦИТ (+)</t>
  </si>
  <si>
    <t>Исполнение за 9-ть.2006год</t>
  </si>
  <si>
    <t>Утверждено 9-ть мес.2007г</t>
  </si>
  <si>
    <t>тыс.рублей</t>
  </si>
  <si>
    <t>1 11 05010 00 0000 120</t>
  </si>
  <si>
    <t>Утверждено с учетом изменений за 9мес. 2006 год</t>
  </si>
  <si>
    <t>2 02 04000 00 0000 151</t>
  </si>
  <si>
    <t>0314</t>
  </si>
  <si>
    <t>0409</t>
  </si>
  <si>
    <t>0412</t>
  </si>
  <si>
    <t>0605</t>
  </si>
  <si>
    <t>Стационарная медицинская помощь</t>
  </si>
  <si>
    <t>Амбулаторная помощь</t>
  </si>
  <si>
    <t>2 02 01001 00 0000 151</t>
  </si>
  <si>
    <t>Иные межбюджетные трансферты</t>
  </si>
  <si>
    <t>2 02 03000 00 0000 151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</si>
  <si>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</si>
  <si>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неналоговые доходы бюджетов муниципальных районов</t>
  </si>
  <si>
    <t xml:space="preserve">1 08 07150 01 0000 110 </t>
  </si>
  <si>
    <t>Государственная пошлина за выдачу разрешения на установку рекламной конструкции</t>
  </si>
  <si>
    <t>Исполнение на отчетную дату</t>
  </si>
  <si>
    <t xml:space="preserve">1 06 02000 02 0000 110 </t>
  </si>
  <si>
    <t>Налог на имущество организаций</t>
  </si>
  <si>
    <t xml:space="preserve">1 06 04000 02 0000 110 </t>
  </si>
  <si>
    <t>Транспортный налог</t>
  </si>
  <si>
    <t xml:space="preserve">1 06 04011 02 0000 110 </t>
  </si>
  <si>
    <t>Транспортный налог с организаций</t>
  </si>
  <si>
    <t xml:space="preserve">1 06 04012 02 0000 110 </t>
  </si>
  <si>
    <t>Транспортный налог с физических лиц</t>
  </si>
  <si>
    <t>1 13 00000 00 0000 000</t>
  </si>
  <si>
    <t xml:space="preserve">1 09 00000 00 0000 000 </t>
  </si>
  <si>
    <t>1 01 02040 01 0000 110</t>
  </si>
  <si>
    <t>Налог на доходы физических лиц с доходов,  полученных физическими лицами , являющимися иностранными гражданами, осуществляющими трудовую деятельность по найму у физических лиц на основании патента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</si>
  <si>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</si>
  <si>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лиц,занимающихся частной практикой</t>
  </si>
  <si>
    <t>1 01 02070 01 0000 110</t>
  </si>
  <si>
    <t>Прочие межбюджетные трансферты, передаваемые бюджетам  муниципальных районов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</si>
  <si>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</si>
  <si>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</si>
  <si>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</si>
  <si>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культуры, кинематографии</t>
  </si>
  <si>
    <t>Физическая культура</t>
  </si>
  <si>
    <t>ИТОГО ФИЗИЧЕСКАЯ КУЛЬТУРА И СПОРТ</t>
  </si>
  <si>
    <t>ИТОГО 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</si>
  <si>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</si>
  <si>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</si>
  <si>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</si>
  <si>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ИТОГО ОБРАЗОВАНИЕ</t>
  </si>
  <si>
    <t xml:space="preserve">ИТОГО КУЛЬТУРА, КИНЕМАТОГРАФИЯ </t>
  </si>
  <si>
    <t xml:space="preserve">ИТОГО ЗДРАВООХРАНЕНИЕ </t>
  </si>
  <si>
    <t xml:space="preserve"> ИТОГО СОЦИАЛЬНАЯ ПОЛИТИКА</t>
  </si>
  <si>
    <t>1201</t>
  </si>
  <si>
    <t>1202</t>
  </si>
  <si>
    <t>1200</t>
  </si>
  <si>
    <t>1401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</si>
  <si>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</si>
  <si>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</si>
  <si>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ИТОГО РАСХОДОВ</t>
  </si>
  <si>
    <t>Охрана семьи и детства</t>
  </si>
  <si>
    <t>1 01 02011 01 0000 110</t>
  </si>
  <si>
    <t>Налог на доходы физических   лиц с доходов, полученных физическими  лицами, не  являющимися  налоговыми  резидентами               Российской Федерации в  виде  дивидендов от  долевого  участия   в   деятельности организаций</t>
  </si>
  <si>
    <t>1 05 02010 02 0000 110</t>
  </si>
  <si>
    <t>1 05 02020 02 0000 110</t>
  </si>
  <si>
    <t>Единый налог  на вмененный доход для отдельных  видов  деятельности (за налоговые периоды, истекшие до 1  января  2011 года)</t>
  </si>
  <si>
    <t>Единый налог  на вмененный доход для отдельных  видов  деятельности</t>
  </si>
  <si>
    <t>1 05 03000 00 0000 110</t>
  </si>
  <si>
    <t>1 05 03010 01 0000 110</t>
  </si>
  <si>
    <t>БЕЗВОЗМЕЗДНЫЕ ПОСТУПЛЕНИЯ ОТ ДРУГИХ БЮДЖЕТОВ БЮДЖЕТНОЙ СИСТЕМЫ РОССИЙСКОЙ ФЕДЕРАЦИИ КРОМЕ БЮДЖЕТОВ ГОСУДАРСТВЕННЫХ ВНЕБЮДЖЕТНЫХ ФОНДОВ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</si>
  <si>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</si>
  <si>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</si>
  <si>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1 05 02000 02 0000 110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</si>
  <si>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</si>
  <si>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</si>
  <si>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</si>
  <si>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</si>
  <si>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</si>
  <si>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1 12 01020 01 0000 120</t>
  </si>
  <si>
    <t>1 12 01030 01 0000 120</t>
  </si>
  <si>
    <t>1 12 01040 01 0000 120</t>
  </si>
  <si>
    <t>1 12 01050 01 0000 120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</si>
  <si>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</si>
  <si>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</si>
  <si>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</si>
  <si>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</si>
  <si>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</si>
  <si>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</si>
  <si>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Денежные взыскания (штрафы) за нарушение земельного законодательства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</si>
  <si>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</si>
  <si>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</si>
  <si>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Плата за сбросы загрязняющих веществ в водные объекты</t>
  </si>
  <si>
    <t>Плата за размещением  отходов производства и потребления</t>
  </si>
  <si>
    <t>Плата  за иные виды негативные воздействия на окружающую среду</t>
  </si>
  <si>
    <t>1 05 04020 02 0000 110</t>
  </si>
  <si>
    <t>1 16 43000 01 0000 140</t>
  </si>
  <si>
    <t>1 16 30030 01 0000 140</t>
  </si>
  <si>
    <t xml:space="preserve"> Прочие денежные  взыскания  (штрафы)  за правонарушения в области дорожного движения </t>
  </si>
  <si>
    <t xml:space="preserve">Денежные  взыскания  (штрафы)  за нарушения законодательства РФ об административных правонарушениях, предусмотренных ст.20.25. Кодекса РФ об административных правонарушениях  </t>
  </si>
  <si>
    <t>1 15 02000 00 0000 140</t>
  </si>
  <si>
    <t>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</si>
  <si>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</si>
  <si>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</si>
  <si>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</si>
  <si>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</si>
  <si>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</si>
  <si>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</si>
  <si>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</si>
  <si>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</si>
  <si>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</si>
  <si>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</si>
  <si>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1 16 25050 01 0000 140</t>
  </si>
  <si>
    <t>1 16 25030 01 0000 140</t>
  </si>
  <si>
    <t>1 16 08010 01 0000 140</t>
  </si>
  <si>
    <t>117 05000 00 0000 180</t>
  </si>
  <si>
    <t>Денежные    взыскания    (штрафы)  за    административные    правонарушения     в области  государственного  регулирования 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</si>
  <si>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</si>
  <si>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ПРОЧИЕ БЕЗВОЗМЕЗДНЫЕ ПОСТУПЛЕНИЯ</t>
  </si>
  <si>
    <t>1 13 01995 05 0000 130</t>
  </si>
  <si>
    <t>1 13 02995 05 0000 130</t>
  </si>
  <si>
    <t>1 14 02050 05 0000410</t>
  </si>
  <si>
    <t>Налог, взимаемый в связи с применением патентной системы налогообложения, зачисляемой в бюджеты муниципальных районов</t>
  </si>
  <si>
    <t xml:space="preserve">Прочие межбюджетные трансферты общего характера 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</si>
  <si>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</si>
  <si>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</si>
  <si>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</si>
  <si>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</si>
  <si>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</si>
  <si>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</si>
  <si>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</si>
  <si>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</si>
  <si>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</si>
  <si>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</si>
  <si>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</si>
  <si>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</si>
  <si>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</si>
  <si>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</si>
  <si>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</si>
  <si>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</si>
  <si>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</si>
  <si>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Плата за выбросы загрязняющих веществ в атмосферу передвижными объектами</t>
  </si>
  <si>
    <t>Плата за выбросы загрязняющих веществ в атмосферу станционарными объектами</t>
  </si>
  <si>
    <t>2 19 05000 05 0000 151</t>
  </si>
  <si>
    <t>2 18 00000 00 0000 000</t>
  </si>
  <si>
    <t xml:space="preserve">  2 07  00000  00  0000 000</t>
  </si>
  <si>
    <t>Прочие безвозмездные поступления в бюджеты муниципальных районов</t>
  </si>
  <si>
    <t>2 02 02999 05 0000 151</t>
  </si>
  <si>
    <t xml:space="preserve"> Прочие субсидии бюджетам муниципальных районов</t>
  </si>
  <si>
    <t>Субвенции 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</si>
  <si>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</si>
  <si>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</si>
  <si>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2 02 03021 05 0000 151</t>
  </si>
  <si>
    <t>2 02 03003 05 0000 151</t>
  </si>
  <si>
    <t>Субвенции  бюджетам муниципальных районов на выполнение передаваемых полномочий субъектов РФ</t>
  </si>
  <si>
    <t>2 02 03024 05 0000 151</t>
  </si>
  <si>
    <t>2 02 03029 05 0000 151</t>
  </si>
  <si>
    <t>2 02 03069 05 0000 151</t>
  </si>
  <si>
    <r>
      <t>Платежи, взимаемые государственными и муниципальными органами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(организациями)  за выполнение определенных функций</t>
    </r>
  </si>
  <si>
    <t>2 02 04014 05 0000 151</t>
  </si>
  <si>
    <t>2 02 04999 05 0000 151</t>
  </si>
  <si>
    <t xml:space="preserve">    2 07 05030 05 0000 180</t>
  </si>
  <si>
    <t>2 19 00000 00 0000 151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</si>
  <si>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</si>
  <si>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Единый налог  на вмененный доход для отдельных  видов  деятельности(за налоговые периоды, истекшие до 01.01.2011 года )</t>
  </si>
  <si>
    <t>Госпошлина по делам, рассматриваемым в судах общей юрисдикции, мировыми судьями (за исключением госпошлины по делам, рассматриваемым Верховным Судом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</si>
  <si>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</si>
  <si>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</si>
  <si>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</si>
  <si>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0406</t>
  </si>
  <si>
    <t>Водное хозяйство</t>
  </si>
  <si>
    <t>1 16 30010 01 0000 140</t>
  </si>
  <si>
    <t>1 16 30014 01 0000 140</t>
  </si>
  <si>
    <t xml:space="preserve"> Прочие денежные  взыскания  (штрафы)  за нарушения правил перевозки крупногабаритных и тяжеловесных грузов по автомобильным дорогам</t>
  </si>
  <si>
    <t xml:space="preserve"> Прочие денежные  взыскания  (штрафы)  за нарушения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</si>
  <si>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1 16 32000 05 0000 140</t>
  </si>
  <si>
    <t xml:space="preserve"> Прочие денежные  взыскания,  налогаемые в возмещение ущерба, причиненного в результате незаконного или нецелевого использования бюджетных средств</t>
  </si>
  <si>
    <t>ДОХОДЫ БЮДЖЕТОВ БЮДЖЕТНОЙ СИСТЕМЫ РФ ОТ ВОЗВРАТА БЮДЖЕТАМИ БЮДЖЕТНОЙ СИСТЕМЫ РФ И ОРГАНИЗАЦИЯМИ ОСТАТКОВ СУБСИДИЙ,СУБВЕНЦИЙ И ИНЫХ МЕЖБЮДЖЕТНЫХ ТРАНСФЕРТОВ, ИМЕЮЩИХ ЦЕЛЕВОЕ НАЗНАЧЕНИЕ, ПРОШЛЫХ ЛЕТ</t>
  </si>
  <si>
    <t>2 02 02089 05 0000 151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</si>
  <si>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</si>
  <si>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</si>
  <si>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</si>
  <si>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1 17 05050 05 0000 180</t>
  </si>
  <si>
    <t>Прочие неналоговые доходы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</si>
  <si>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</si>
  <si>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</si>
  <si>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</si>
  <si>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бюджетной обеспеченности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</si>
  <si>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</si>
  <si>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</si>
  <si>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</si>
  <si>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</si>
  <si>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</si>
  <si>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</si>
  <si>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 1 14 06013 10 0000 430</t>
  </si>
  <si>
    <t xml:space="preserve">  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</si>
  <si>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</si>
  <si>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государственной и муниципальной собственности</t>
  </si>
  <si>
    <t xml:space="preserve">   1 14 06000 00 0000 430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</si>
  <si>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</si>
  <si>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  1 16 33050 05 0000 140</t>
  </si>
  <si>
    <t xml:space="preserve">2 18 05010 05 0000 151
</t>
  </si>
  <si>
    <t xml:space="preserve">2 18 05000 05 0000 151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</si>
  <si>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</si>
  <si>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
</t>
  </si>
  <si>
    <t xml:space="preserve">2 18 05000 05 0000 180
</t>
  </si>
  <si>
    <t xml:space="preserve">Доходы бюджетов муниципальных районов от возврата организациями остатков субсидий прошлых лет
</t>
  </si>
  <si>
    <t xml:space="preserve">2 18 05010 05 0000 180
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</si>
  <si>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</si>
  <si>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</si>
  <si>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1 14 06010 00 0000 430</t>
  </si>
  <si>
    <t>Код бюджетной классификации</t>
  </si>
  <si>
    <t xml:space="preserve">Наименование </t>
  </si>
  <si>
    <t>№п/п</t>
  </si>
  <si>
    <t>Численность,чел.</t>
  </si>
  <si>
    <t>Муниципальные служащие органов местного самоуправления</t>
  </si>
  <si>
    <t>Работники муниципальных учреждений,всего</t>
  </si>
  <si>
    <t>в том числе по отраслям:</t>
  </si>
  <si>
    <t>образование</t>
  </si>
  <si>
    <t>культура</t>
  </si>
  <si>
    <t>Расходы на денежное содержание тыс.рублей</t>
  </si>
  <si>
    <t>Транспорт</t>
  </si>
  <si>
    <t>0408</t>
  </si>
  <si>
    <t>Жилищное хозяйство</t>
  </si>
  <si>
    <t>0501</t>
  </si>
  <si>
    <t>Утверждено с учетом изменений на  отчетный период</t>
  </si>
  <si>
    <t xml:space="preserve">Наименование групп,
подгрупп, статей, подстатей, элементов, программ (подпрограмм), кодов экономической
классификации доходов
</t>
  </si>
  <si>
    <t>ДОХОДЫ ОТ ОКАЗАНИЯ ПЛАТНЫХ УСЛУГ И КОМПЕНСАЦИИ ЗАТРАТ ГОСУДАРСТВA</t>
  </si>
  <si>
    <t>Субсидии бюджетам бюджетной системы Российской Федерации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</si>
  <si>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</si>
  <si>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</si>
  <si>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</si>
  <si>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</si>
  <si>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</si>
  <si>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</si>
  <si>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</si>
  <si>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лет из бюджетов муниципальных районов</t>
  </si>
  <si>
    <t xml:space="preserve">  1 11 05013 10 0000 120</t>
  </si>
  <si>
    <t xml:space="preserve">  1 11 05013 13 0000 120</t>
  </si>
  <si>
    <t xml:space="preserve">Н.А.Иванив </t>
  </si>
  <si>
    <t>Сведения о ходе исполнения бюджета Нытвенского муниципального района (районного бюджета)                                                           за  девять месяцев 2015 года</t>
  </si>
  <si>
    <t xml:space="preserve">Сведения о численности муниципальных служащих органов местного самоуправления,работников муниципальных учреждений с указаниям фактических затратах на их денежное содержание  за девять месяцев 2015 года. </t>
  </si>
  <si>
    <t>Армяньшина Л.В.</t>
  </si>
  <si>
    <t>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</si>
  <si>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</si>
  <si>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2 02 03115 05 0000 151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</si>
  <si>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</si>
  <si>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</si>
  <si>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</si>
  <si>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Заместитель главы администрации района, начальник финансового управления администрации Нытвенского муниципального района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</si>
</sst>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"/>
    <numFmt numFmtId="177" formatCode="0.00000"/>
    <numFmt numFmtId="178" formatCode="0.0000000"/>
    <numFmt numFmtId="179" formatCode="0.000000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000"/>
    <numFmt numFmtId="187" formatCode="0.00000000000"/>
    <numFmt numFmtId="188" formatCode="0.000000000"/>
    <numFmt numFmtId="189" formatCode="?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" borderId="2" applyNumberFormat="0" applyAlignment="0" applyProtection="0"/>
    <xf numFmtId="0" fontId="36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9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66" applyNumberFormat="1" applyFont="1" applyFill="1">
      <alignment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0" xfId="66" applyNumberFormat="1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6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center"/>
      <protection/>
    </xf>
    <xf numFmtId="0" fontId="5" fillId="0" borderId="0" xfId="66" applyNumberFormat="1" applyFont="1" applyFill="1" applyBorder="1" applyAlignment="1">
      <alignment/>
      <protection/>
    </xf>
    <xf numFmtId="0" fontId="4" fillId="0" borderId="0" xfId="66" applyNumberFormat="1" applyFont="1" applyFill="1" applyBorder="1" applyAlignment="1">
      <alignment horizontal="center"/>
      <protection/>
    </xf>
    <xf numFmtId="0" fontId="4" fillId="2" borderId="10" xfId="66" applyNumberFormat="1" applyFont="1" applyFill="1" applyBorder="1" applyAlignment="1">
      <alignment horizontal="center" vertical="center"/>
      <protection/>
    </xf>
    <xf numFmtId="0" fontId="4" fillId="2" borderId="10" xfId="66" applyNumberFormat="1" applyFont="1" applyFill="1" applyBorder="1" applyAlignment="1">
      <alignment horizontal="center" wrapText="1"/>
      <protection/>
    </xf>
    <xf numFmtId="0" fontId="4" fillId="2" borderId="10" xfId="66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0" fillId="2" borderId="0" xfId="66" applyNumberFormat="1" applyFont="1" applyFill="1">
      <alignment/>
      <protection/>
    </xf>
    <xf numFmtId="0" fontId="6" fillId="0" borderId="0" xfId="56" applyFont="1">
      <alignment/>
      <protection/>
    </xf>
    <xf numFmtId="0" fontId="4" fillId="0" borderId="0" xfId="66" applyNumberFormat="1" applyFont="1" applyFill="1" applyBorder="1" applyAlignment="1">
      <alignment/>
      <protection/>
    </xf>
    <xf numFmtId="0" fontId="4" fillId="0" borderId="0" xfId="66" applyNumberFormat="1" applyFont="1" applyFill="1" applyBorder="1" applyAlignment="1">
      <alignment wrapText="1"/>
      <protection/>
    </xf>
    <xf numFmtId="0" fontId="4" fillId="0" borderId="0" xfId="66" applyNumberFormat="1" applyFont="1" applyFill="1" applyBorder="1" applyAlignment="1">
      <alignment horizontal="center" wrapText="1"/>
      <protection/>
    </xf>
    <xf numFmtId="0" fontId="0" fillId="0" borderId="0" xfId="66" applyNumberFormat="1" applyFont="1" applyFill="1" applyAlignment="1">
      <alignment/>
      <protection/>
    </xf>
    <xf numFmtId="0" fontId="5" fillId="0" borderId="0" xfId="66" applyFont="1" applyFill="1" applyAlignment="1">
      <alignment horizontal="center"/>
      <protection/>
    </xf>
    <xf numFmtId="0" fontId="5" fillId="0" borderId="0" xfId="66" applyNumberFormat="1" applyFont="1" applyFill="1" applyAlignment="1">
      <alignment horizontal="center"/>
      <protection/>
    </xf>
    <xf numFmtId="0" fontId="0" fillId="0" borderId="0" xfId="66" applyNumberFormat="1" applyFont="1" applyFill="1" applyBorder="1">
      <alignment/>
      <protection/>
    </xf>
    <xf numFmtId="0" fontId="5" fillId="2" borderId="0" xfId="56" applyNumberFormat="1" applyFont="1" applyFill="1" applyBorder="1" applyAlignment="1">
      <alignment wrapText="1"/>
      <protection/>
    </xf>
    <xf numFmtId="0" fontId="4" fillId="2" borderId="0" xfId="56" applyNumberFormat="1" applyFont="1" applyFill="1" applyBorder="1" applyAlignment="1">
      <alignment/>
      <protection/>
    </xf>
    <xf numFmtId="0" fontId="4" fillId="2" borderId="0" xfId="56" applyNumberFormat="1" applyFont="1" applyFill="1" applyBorder="1">
      <alignment/>
      <protection/>
    </xf>
    <xf numFmtId="0" fontId="4" fillId="2" borderId="0" xfId="56" applyNumberFormat="1" applyFont="1" applyFill="1" applyBorder="1" applyAlignment="1">
      <alignment horizontal="center" vertical="center"/>
      <protection/>
    </xf>
    <xf numFmtId="0" fontId="10" fillId="2" borderId="10" xfId="66" applyNumberFormat="1" applyFont="1" applyFill="1" applyBorder="1" applyAlignment="1">
      <alignment horizontal="center"/>
      <protection/>
    </xf>
    <xf numFmtId="0" fontId="10" fillId="2" borderId="10" xfId="66" applyNumberFormat="1" applyFont="1" applyFill="1" applyBorder="1" applyAlignment="1">
      <alignment wrapText="1"/>
      <protection/>
    </xf>
    <xf numFmtId="0" fontId="10" fillId="2" borderId="10" xfId="66" applyNumberFormat="1" applyFont="1" applyFill="1" applyBorder="1" applyAlignment="1">
      <alignment horizontal="center" wrapText="1"/>
      <protection/>
    </xf>
    <xf numFmtId="167" fontId="10" fillId="2" borderId="10" xfId="66" applyNumberFormat="1" applyFont="1" applyFill="1" applyBorder="1" applyAlignment="1">
      <alignment horizontal="center"/>
      <protection/>
    </xf>
    <xf numFmtId="49" fontId="10" fillId="2" borderId="10" xfId="66" applyNumberFormat="1" applyFont="1" applyFill="1" applyBorder="1" applyAlignment="1">
      <alignment horizontal="center"/>
      <protection/>
    </xf>
    <xf numFmtId="0" fontId="11" fillId="2" borderId="10" xfId="66" applyNumberFormat="1" applyFont="1" applyFill="1" applyBorder="1" applyAlignment="1">
      <alignment horizontal="center"/>
      <protection/>
    </xf>
    <xf numFmtId="0" fontId="11" fillId="2" borderId="10" xfId="66" applyNumberFormat="1" applyFont="1" applyFill="1" applyBorder="1" applyAlignment="1">
      <alignment wrapText="1"/>
      <protection/>
    </xf>
    <xf numFmtId="167" fontId="11" fillId="2" borderId="10" xfId="66" applyNumberFormat="1" applyFont="1" applyFill="1" applyBorder="1" applyAlignment="1">
      <alignment horizontal="center"/>
      <protection/>
    </xf>
    <xf numFmtId="4" fontId="10" fillId="2" borderId="11" xfId="56" applyNumberFormat="1" applyFont="1" applyFill="1" applyBorder="1" applyAlignment="1">
      <alignment horizontal="right" vertical="center" wrapText="1"/>
      <protection/>
    </xf>
    <xf numFmtId="4" fontId="10" fillId="2" borderId="12" xfId="56" applyNumberFormat="1" applyFont="1" applyFill="1" applyBorder="1" applyAlignment="1">
      <alignment horizontal="right" vertical="center" wrapText="1"/>
      <protection/>
    </xf>
    <xf numFmtId="0" fontId="10" fillId="2" borderId="13" xfId="66" applyNumberFormat="1" applyFont="1" applyFill="1" applyBorder="1" applyAlignment="1">
      <alignment horizontal="center" wrapText="1"/>
      <protection/>
    </xf>
    <xf numFmtId="0" fontId="11" fillId="2" borderId="10" xfId="66" applyNumberFormat="1" applyFont="1" applyFill="1" applyBorder="1" applyAlignment="1">
      <alignment horizontal="center" wrapText="1"/>
      <protection/>
    </xf>
    <xf numFmtId="0" fontId="10" fillId="2" borderId="0" xfId="66" applyNumberFormat="1" applyFont="1" applyFill="1" applyBorder="1" applyAlignment="1">
      <alignment horizontal="center" wrapText="1"/>
      <protection/>
    </xf>
    <xf numFmtId="4" fontId="11" fillId="2" borderId="14" xfId="56" applyNumberFormat="1" applyFont="1" applyFill="1" applyBorder="1" applyAlignment="1">
      <alignment horizontal="right" vertical="center" wrapText="1"/>
      <protection/>
    </xf>
    <xf numFmtId="4" fontId="11" fillId="2" borderId="15" xfId="56" applyNumberFormat="1" applyFont="1" applyFill="1" applyBorder="1" applyAlignment="1">
      <alignment horizontal="right" vertical="center" wrapText="1"/>
      <protection/>
    </xf>
    <xf numFmtId="0" fontId="11" fillId="2" borderId="10" xfId="66" applyNumberFormat="1" applyFont="1" applyFill="1" applyBorder="1" applyAlignment="1">
      <alignment/>
      <protection/>
    </xf>
    <xf numFmtId="0" fontId="11" fillId="2" borderId="10" xfId="66" applyNumberFormat="1" applyFont="1" applyFill="1" applyBorder="1">
      <alignment/>
      <protection/>
    </xf>
    <xf numFmtId="0" fontId="11" fillId="0" borderId="10" xfId="66" applyNumberFormat="1" applyFont="1" applyFill="1" applyBorder="1" applyAlignment="1">
      <alignment/>
      <protection/>
    </xf>
    <xf numFmtId="0" fontId="11" fillId="0" borderId="10" xfId="66" applyNumberFormat="1" applyFont="1" applyFill="1" applyBorder="1" applyAlignment="1">
      <alignment wrapText="1"/>
      <protection/>
    </xf>
    <xf numFmtId="0" fontId="11" fillId="0" borderId="10" xfId="66" applyNumberFormat="1" applyFont="1" applyFill="1" applyBorder="1" applyAlignment="1">
      <alignment horizontal="center" wrapText="1"/>
      <protection/>
    </xf>
    <xf numFmtId="167" fontId="11" fillId="0" borderId="10" xfId="66" applyNumberFormat="1" applyFont="1" applyFill="1" applyBorder="1" applyAlignment="1">
      <alignment horizontal="center"/>
      <protection/>
    </xf>
    <xf numFmtId="0" fontId="11" fillId="0" borderId="10" xfId="66" applyNumberFormat="1" applyFont="1" applyFill="1" applyBorder="1" applyAlignment="1">
      <alignment horizontal="center"/>
      <protection/>
    </xf>
    <xf numFmtId="0" fontId="11" fillId="0" borderId="10" xfId="66" applyNumberFormat="1" applyFont="1" applyFill="1" applyBorder="1" applyAlignment="1">
      <alignment horizontal="left" wrapText="1"/>
      <protection/>
    </xf>
    <xf numFmtId="0" fontId="10" fillId="0" borderId="10" xfId="66" applyNumberFormat="1" applyFont="1" applyFill="1" applyBorder="1" applyAlignment="1">
      <alignment horizontal="center"/>
      <protection/>
    </xf>
    <xf numFmtId="0" fontId="10" fillId="0" borderId="10" xfId="66" applyNumberFormat="1" applyFont="1" applyFill="1" applyBorder="1" applyAlignment="1">
      <alignment horizontal="center" wrapText="1"/>
      <protection/>
    </xf>
    <xf numFmtId="167" fontId="10" fillId="0" borderId="10" xfId="66" applyNumberFormat="1" applyFont="1" applyFill="1" applyBorder="1" applyAlignment="1">
      <alignment horizontal="center"/>
      <protection/>
    </xf>
    <xf numFmtId="1" fontId="10" fillId="0" borderId="10" xfId="66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4" fontId="10" fillId="2" borderId="16" xfId="56" applyNumberFormat="1" applyFont="1" applyFill="1" applyBorder="1" applyAlignment="1">
      <alignment horizontal="right" vertical="center" wrapText="1"/>
      <protection/>
    </xf>
    <xf numFmtId="167" fontId="10" fillId="25" borderId="10" xfId="66" applyNumberFormat="1" applyFont="1" applyFill="1" applyBorder="1" applyAlignment="1">
      <alignment horizontal="center"/>
      <protection/>
    </xf>
    <xf numFmtId="49" fontId="12" fillId="0" borderId="10" xfId="55" applyNumberFormat="1" applyFont="1" applyBorder="1" applyAlignment="1">
      <alignment/>
      <protection/>
    </xf>
    <xf numFmtId="167" fontId="5" fillId="0" borderId="0" xfId="66" applyNumberFormat="1" applyFont="1" applyFill="1" applyBorder="1" applyAlignment="1">
      <alignment horizontal="center"/>
      <protection/>
    </xf>
    <xf numFmtId="167" fontId="11" fillId="25" borderId="10" xfId="66" applyNumberFormat="1" applyFont="1" applyFill="1" applyBorder="1" applyAlignment="1">
      <alignment horizontal="center"/>
      <protection/>
    </xf>
    <xf numFmtId="49" fontId="10" fillId="0" borderId="13" xfId="0" applyNumberFormat="1" applyFont="1" applyBorder="1" applyAlignment="1">
      <alignment horizontal="center" vertical="center" wrapText="1"/>
    </xf>
    <xf numFmtId="0" fontId="10" fillId="0" borderId="17" xfId="66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/>
    </xf>
    <xf numFmtId="164" fontId="10" fillId="2" borderId="10" xfId="66" applyNumberFormat="1" applyFont="1" applyFill="1" applyBorder="1" applyAlignment="1">
      <alignment horizontal="center" wrapText="1"/>
      <protection/>
    </xf>
    <xf numFmtId="164" fontId="10" fillId="2" borderId="10" xfId="66" applyNumberFormat="1" applyFont="1" applyFill="1" applyBorder="1" applyAlignment="1">
      <alignment horizontal="center"/>
      <protection/>
    </xf>
    <xf numFmtId="164" fontId="11" fillId="2" borderId="10" xfId="66" applyNumberFormat="1" applyFont="1" applyFill="1" applyBorder="1" applyAlignment="1">
      <alignment horizontal="center"/>
      <protection/>
    </xf>
    <xf numFmtId="164" fontId="11" fillId="0" borderId="10" xfId="66" applyNumberFormat="1" applyFont="1" applyFill="1" applyBorder="1" applyAlignment="1">
      <alignment horizontal="center" wrapText="1"/>
      <protection/>
    </xf>
    <xf numFmtId="0" fontId="11" fillId="25" borderId="10" xfId="66" applyNumberFormat="1" applyFont="1" applyFill="1" applyBorder="1" applyAlignment="1">
      <alignment horizontal="center"/>
      <protection/>
    </xf>
    <xf numFmtId="0" fontId="10" fillId="25" borderId="10" xfId="66" applyNumberFormat="1" applyFont="1" applyFill="1" applyBorder="1" applyAlignment="1">
      <alignment horizontal="center"/>
      <protection/>
    </xf>
    <xf numFmtId="0" fontId="10" fillId="25" borderId="10" xfId="66" applyNumberFormat="1" applyFont="1" applyFill="1" applyBorder="1" applyAlignment="1">
      <alignment horizontal="center" wrapText="1"/>
      <protection/>
    </xf>
    <xf numFmtId="0" fontId="11" fillId="25" borderId="10" xfId="66" applyNumberFormat="1" applyFont="1" applyFill="1" applyBorder="1" applyAlignment="1">
      <alignment/>
      <protection/>
    </xf>
    <xf numFmtId="0" fontId="11" fillId="25" borderId="10" xfId="66" applyNumberFormat="1" applyFont="1" applyFill="1" applyBorder="1" applyAlignment="1">
      <alignment horizontal="center" wrapText="1"/>
      <protection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2" borderId="10" xfId="66" applyNumberFormat="1" applyFont="1" applyFill="1" applyBorder="1" applyAlignment="1">
      <alignment vertical="top" wrapText="1"/>
      <protection/>
    </xf>
    <xf numFmtId="164" fontId="11" fillId="0" borderId="10" xfId="66" applyNumberFormat="1" applyFont="1" applyFill="1" applyBorder="1" applyAlignment="1">
      <alignment horizontal="center"/>
      <protection/>
    </xf>
    <xf numFmtId="164" fontId="10" fillId="0" borderId="10" xfId="66" applyNumberFormat="1" applyFont="1" applyFill="1" applyBorder="1" applyAlignment="1">
      <alignment horizontal="center"/>
      <protection/>
    </xf>
    <xf numFmtId="164" fontId="10" fillId="0" borderId="10" xfId="66" applyNumberFormat="1" applyFont="1" applyFill="1" applyBorder="1" applyAlignment="1">
      <alignment horizontal="center" wrapText="1"/>
      <protection/>
    </xf>
    <xf numFmtId="164" fontId="10" fillId="25" borderId="10" xfId="66" applyNumberFormat="1" applyFont="1" applyFill="1" applyBorder="1" applyAlignment="1">
      <alignment horizontal="center"/>
      <protection/>
    </xf>
    <xf numFmtId="164" fontId="11" fillId="25" borderId="10" xfId="66" applyNumberFormat="1" applyFont="1" applyFill="1" applyBorder="1" applyAlignment="1">
      <alignment horizontal="center"/>
      <protection/>
    </xf>
    <xf numFmtId="164" fontId="10" fillId="25" borderId="10" xfId="66" applyNumberFormat="1" applyFont="1" applyFill="1" applyBorder="1" applyAlignment="1">
      <alignment horizontal="center" wrapText="1"/>
      <protection/>
    </xf>
    <xf numFmtId="164" fontId="11" fillId="25" borderId="10" xfId="66" applyNumberFormat="1" applyFont="1" applyFill="1" applyBorder="1" applyAlignment="1">
      <alignment horizontal="center" wrapText="1"/>
      <protection/>
    </xf>
    <xf numFmtId="0" fontId="15" fillId="0" borderId="0" xfId="65" applyFont="1" applyFill="1" applyBorder="1" applyAlignment="1">
      <alignment horizontal="center" vertical="center" wrapText="1"/>
      <protection/>
    </xf>
    <xf numFmtId="0" fontId="4" fillId="0" borderId="10" xfId="66" applyNumberFormat="1" applyFont="1" applyFill="1" applyBorder="1">
      <alignment/>
      <protection/>
    </xf>
    <xf numFmtId="0" fontId="4" fillId="0" borderId="10" xfId="66" applyNumberFormat="1" applyFont="1" applyFill="1" applyBorder="1" applyAlignment="1">
      <alignment vertical="top"/>
      <protection/>
    </xf>
    <xf numFmtId="0" fontId="11" fillId="0" borderId="10" xfId="66" applyNumberFormat="1" applyFont="1" applyFill="1" applyBorder="1" applyAlignment="1">
      <alignment horizontal="center" vertical="center"/>
      <protection/>
    </xf>
    <xf numFmtId="0" fontId="10" fillId="0" borderId="10" xfId="66" applyNumberFormat="1" applyFont="1" applyFill="1" applyBorder="1" applyAlignment="1">
      <alignment wrapText="1"/>
      <protection/>
    </xf>
    <xf numFmtId="0" fontId="10" fillId="0" borderId="10" xfId="66" applyNumberFormat="1" applyFont="1" applyFill="1" applyBorder="1">
      <alignment/>
      <protection/>
    </xf>
    <xf numFmtId="0" fontId="10" fillId="0" borderId="10" xfId="66" applyNumberFormat="1" applyFont="1" applyFill="1" applyBorder="1" applyAlignment="1">
      <alignment/>
      <protection/>
    </xf>
    <xf numFmtId="0" fontId="16" fillId="0" borderId="0" xfId="66" applyNumberFormat="1" applyFont="1" applyFill="1">
      <alignment/>
      <protection/>
    </xf>
    <xf numFmtId="167" fontId="10" fillId="0" borderId="10" xfId="66" applyNumberFormat="1" applyFont="1" applyFill="1" applyBorder="1" applyAlignment="1">
      <alignment horizontal="center" vertical="center"/>
      <protection/>
    </xf>
    <xf numFmtId="0" fontId="4" fillId="0" borderId="10" xfId="66" applyNumberFormat="1" applyFont="1" applyFill="1" applyBorder="1" applyAlignment="1">
      <alignment vertical="top" wrapText="1"/>
      <protection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1" fillId="25" borderId="10" xfId="66" applyNumberFormat="1" applyFont="1" applyFill="1" applyBorder="1" applyAlignment="1">
      <alignment horizontal="center" vertical="center" wrapText="1"/>
      <protection/>
    </xf>
    <xf numFmtId="4" fontId="10" fillId="0" borderId="10" xfId="57" applyNumberFormat="1" applyFont="1" applyBorder="1" applyAlignment="1">
      <alignment horizontal="center" wrapText="1"/>
      <protection/>
    </xf>
    <xf numFmtId="164" fontId="10" fillId="0" borderId="10" xfId="57" applyNumberFormat="1" applyFont="1" applyFill="1" applyBorder="1" applyAlignment="1">
      <alignment horizontal="center" wrapText="1"/>
      <protection/>
    </xf>
    <xf numFmtId="49" fontId="13" fillId="0" borderId="10" xfId="55" applyNumberFormat="1" applyFont="1" applyBorder="1" applyAlignment="1">
      <alignment horizontal="center"/>
      <protection/>
    </xf>
    <xf numFmtId="164" fontId="10" fillId="0" borderId="10" xfId="66" applyNumberFormat="1" applyFont="1" applyFill="1" applyBorder="1" applyAlignment="1">
      <alignment horizontal="center" vertical="center"/>
      <protection/>
    </xf>
    <xf numFmtId="0" fontId="15" fillId="0" borderId="0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 horizontal="right"/>
    </xf>
    <xf numFmtId="0" fontId="11" fillId="0" borderId="10" xfId="66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0" fillId="0" borderId="10" xfId="66" applyNumberFormat="1" applyFont="1" applyFill="1" applyBorder="1" applyAlignment="1">
      <alignment vertical="top" wrapText="1"/>
      <protection/>
    </xf>
    <xf numFmtId="0" fontId="11" fillId="0" borderId="10" xfId="66" applyNumberFormat="1" applyFont="1" applyFill="1" applyBorder="1" applyAlignment="1">
      <alignment vertical="top" wrapText="1"/>
      <protection/>
    </xf>
    <xf numFmtId="0" fontId="10" fillId="0" borderId="10" xfId="65" applyNumberFormat="1" applyFont="1" applyFill="1" applyBorder="1" applyAlignment="1">
      <alignment vertical="top" wrapText="1"/>
      <protection/>
    </xf>
    <xf numFmtId="0" fontId="10" fillId="25" borderId="10" xfId="0" applyNumberFormat="1" applyFont="1" applyFill="1" applyBorder="1" applyAlignment="1">
      <alignment vertical="top" wrapText="1"/>
    </xf>
    <xf numFmtId="0" fontId="10" fillId="0" borderId="18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0" fontId="11" fillId="2" borderId="10" xfId="66" applyNumberFormat="1" applyFont="1" applyFill="1" applyBorder="1" applyAlignment="1">
      <alignment vertical="top" wrapText="1"/>
      <protection/>
    </xf>
    <xf numFmtId="0" fontId="11" fillId="25" borderId="10" xfId="0" applyFont="1" applyFill="1" applyBorder="1" applyAlignment="1">
      <alignment vertical="top" wrapText="1"/>
    </xf>
    <xf numFmtId="0" fontId="10" fillId="0" borderId="10" xfId="68" applyNumberFormat="1" applyFont="1" applyFill="1" applyBorder="1" applyAlignment="1">
      <alignment vertical="top" wrapText="1"/>
      <protection/>
    </xf>
    <xf numFmtId="0" fontId="13" fillId="0" borderId="10" xfId="62" applyFont="1" applyBorder="1" applyAlignment="1">
      <alignment vertical="top" wrapText="1"/>
      <protection/>
    </xf>
    <xf numFmtId="0" fontId="12" fillId="0" borderId="10" xfId="63" applyFont="1" applyBorder="1" applyAlignment="1">
      <alignment vertical="top" wrapText="1"/>
      <protection/>
    </xf>
    <xf numFmtId="0" fontId="13" fillId="0" borderId="10" xfId="54" applyFont="1" applyBorder="1" applyAlignment="1">
      <alignment vertical="top" wrapText="1"/>
      <protection/>
    </xf>
    <xf numFmtId="0" fontId="11" fillId="25" borderId="10" xfId="66" applyNumberFormat="1" applyFont="1" applyFill="1" applyBorder="1" applyAlignment="1">
      <alignment vertical="top" wrapText="1"/>
      <protection/>
    </xf>
    <xf numFmtId="0" fontId="10" fillId="25" borderId="10" xfId="66" applyNumberFormat="1" applyFont="1" applyFill="1" applyBorder="1" applyAlignment="1">
      <alignment vertical="top" wrapText="1"/>
      <protection/>
    </xf>
    <xf numFmtId="0" fontId="10" fillId="25" borderId="10" xfId="67" applyNumberFormat="1" applyFont="1" applyFill="1" applyBorder="1" applyAlignment="1">
      <alignment horizontal="center"/>
      <protection/>
    </xf>
    <xf numFmtId="0" fontId="10" fillId="25" borderId="10" xfId="67" applyNumberFormat="1" applyFont="1" applyFill="1" applyBorder="1" applyAlignment="1">
      <alignment horizontal="center" wrapText="1"/>
      <protection/>
    </xf>
    <xf numFmtId="164" fontId="10" fillId="25" borderId="10" xfId="67" applyNumberFormat="1" applyFont="1" applyFill="1" applyBorder="1" applyAlignment="1">
      <alignment horizontal="center"/>
      <protection/>
    </xf>
    <xf numFmtId="0" fontId="10" fillId="25" borderId="0" xfId="0" applyFont="1" applyFill="1" applyAlignment="1">
      <alignment vertical="top" wrapText="1"/>
    </xf>
    <xf numFmtId="0" fontId="10" fillId="25" borderId="10" xfId="0" applyFont="1" applyFill="1" applyBorder="1" applyAlignment="1">
      <alignment vertical="top" wrapText="1"/>
    </xf>
    <xf numFmtId="0" fontId="11" fillId="25" borderId="10" xfId="67" applyNumberFormat="1" applyFont="1" applyFill="1" applyBorder="1" applyAlignment="1">
      <alignment horizontal="center" wrapText="1"/>
      <protection/>
    </xf>
    <xf numFmtId="0" fontId="16" fillId="0" borderId="0" xfId="66" applyNumberFormat="1" applyFont="1" applyFill="1" applyAlignment="1">
      <alignment vertical="top" wrapText="1"/>
      <protection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иложение №1" xfId="65"/>
    <cellStyle name="Обычный_приложение №1 2" xfId="66"/>
    <cellStyle name="Обычный_приложение №1 2 2" xfId="67"/>
    <cellStyle name="Обычный_приложение №1 2_Приложение 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5"/>
  <sheetViews>
    <sheetView tabSelected="1" workbookViewId="0" topLeftCell="A178">
      <selection activeCell="H175" sqref="H175:H176"/>
    </sheetView>
  </sheetViews>
  <sheetFormatPr defaultColWidth="9.140625" defaultRowHeight="12.75" outlineLevelRow="1"/>
  <cols>
    <col min="1" max="1" width="23.57421875" style="1" customWidth="1"/>
    <col min="2" max="2" width="47.57421875" style="1" customWidth="1"/>
    <col min="3" max="3" width="0.13671875" style="1" hidden="1" customWidth="1"/>
    <col min="4" max="4" width="9.421875" style="1" hidden="1" customWidth="1"/>
    <col min="5" max="5" width="2.7109375" style="1" hidden="1" customWidth="1"/>
    <col min="6" max="6" width="17.00390625" style="1" customWidth="1"/>
    <col min="7" max="7" width="16.57421875" style="1" customWidth="1"/>
    <col min="8" max="8" width="13.57421875" style="1" customWidth="1"/>
    <col min="9" max="16384" width="9.140625" style="1" customWidth="1"/>
  </cols>
  <sheetData>
    <row r="1" spans="1:8" ht="66.75" customHeight="1">
      <c r="A1" s="2"/>
      <c r="B1" s="82" t="s">
        <v>347</v>
      </c>
      <c r="C1" s="2"/>
      <c r="D1" s="2"/>
      <c r="E1" s="2"/>
      <c r="F1" s="20"/>
      <c r="G1" s="20"/>
      <c r="H1" s="20"/>
    </row>
    <row r="2" spans="1:8" ht="12.75">
      <c r="A2" s="3"/>
      <c r="B2" s="3" t="s">
        <v>24</v>
      </c>
      <c r="C2" s="3"/>
      <c r="D2" s="3"/>
      <c r="E2" s="3"/>
      <c r="F2" s="21"/>
      <c r="G2" s="21"/>
      <c r="H2" s="21"/>
    </row>
    <row r="3" spans="1:8" ht="15" customHeight="1">
      <c r="A3" s="9"/>
      <c r="B3" s="7"/>
      <c r="C3" s="7"/>
      <c r="D3" s="7"/>
      <c r="E3" s="7"/>
      <c r="F3" s="21"/>
      <c r="G3" s="21"/>
      <c r="H3" s="9" t="s">
        <v>113</v>
      </c>
    </row>
    <row r="4" spans="1:8" ht="94.5" customHeight="1">
      <c r="A4" s="92" t="s">
        <v>318</v>
      </c>
      <c r="B4" s="93" t="s">
        <v>333</v>
      </c>
      <c r="C4" s="92" t="s">
        <v>115</v>
      </c>
      <c r="D4" s="92" t="s">
        <v>111</v>
      </c>
      <c r="E4" s="92" t="s">
        <v>112</v>
      </c>
      <c r="F4" s="100" t="s">
        <v>332</v>
      </c>
      <c r="G4" s="100" t="s">
        <v>130</v>
      </c>
      <c r="H4" s="100" t="s">
        <v>26</v>
      </c>
    </row>
    <row r="5" spans="1:8" ht="17.25" customHeight="1">
      <c r="A5" s="85">
        <v>1</v>
      </c>
      <c r="B5" s="92">
        <v>2</v>
      </c>
      <c r="C5" s="92"/>
      <c r="D5" s="92"/>
      <c r="E5" s="92"/>
      <c r="F5" s="92">
        <v>3</v>
      </c>
      <c r="G5" s="92">
        <v>4</v>
      </c>
      <c r="H5" s="92">
        <v>5</v>
      </c>
    </row>
    <row r="6" spans="1:8" ht="20.25" customHeight="1">
      <c r="A6" s="48" t="s">
        <v>27</v>
      </c>
      <c r="B6" s="49" t="s">
        <v>241</v>
      </c>
      <c r="C6" s="48" t="e">
        <f>C7++C24+C33+C38+C44+C58+C69+C77+C80+C43+#REF!+#REF!+#REF!</f>
        <v>#REF!</v>
      </c>
      <c r="D6" s="48" t="e">
        <f>D7++D24+D33+D38+D44+D58+D69+D77+D80+D43+#REF!+#REF!+#REF!</f>
        <v>#REF!</v>
      </c>
      <c r="E6" s="48" t="e">
        <f>E7++E24+E33+E38+E44+E58+E69+E77+E80+E43+#REF!+#REF!+#REF!</f>
        <v>#REF!</v>
      </c>
      <c r="F6" s="75">
        <f>F7++F24+F33+F38+F44+F58+F69+F77+F80+F43+F64+F18</f>
        <v>104756.3</v>
      </c>
      <c r="G6" s="75">
        <f>G7+G24+G33+G38+G44+G58+G69+G77+G80+G43+G64+G18</f>
        <v>105139.40000000001</v>
      </c>
      <c r="H6" s="47">
        <f aca="true" t="shared" si="0" ref="H6:H76">G6/F6*100</f>
        <v>100.36570592890357</v>
      </c>
    </row>
    <row r="7" spans="1:8" ht="28.5" customHeight="1">
      <c r="A7" s="48" t="s">
        <v>28</v>
      </c>
      <c r="B7" s="49" t="s">
        <v>29</v>
      </c>
      <c r="C7" s="48" t="e">
        <f>C8</f>
        <v>#REF!</v>
      </c>
      <c r="D7" s="48" t="e">
        <f>D8</f>
        <v>#REF!</v>
      </c>
      <c r="E7" s="48" t="e">
        <f>E8</f>
        <v>#REF!</v>
      </c>
      <c r="F7" s="75">
        <f>F8</f>
        <v>66244.2</v>
      </c>
      <c r="G7" s="75">
        <f>G8</f>
        <v>66471.8</v>
      </c>
      <c r="H7" s="47">
        <f>G7/F7*100</f>
        <v>100.34357724902709</v>
      </c>
    </row>
    <row r="8" spans="1:8" ht="25.5" customHeight="1">
      <c r="A8" s="48" t="s">
        <v>30</v>
      </c>
      <c r="B8" s="49" t="s">
        <v>31</v>
      </c>
      <c r="C8" s="48" t="e">
        <f>C9+C11+C14+C15+#REF!</f>
        <v>#REF!</v>
      </c>
      <c r="D8" s="48" t="e">
        <f>D9+D11+D14+D15+#REF!</f>
        <v>#REF!</v>
      </c>
      <c r="E8" s="48" t="e">
        <f>E9+E11+E14+E15+#REF!</f>
        <v>#REF!</v>
      </c>
      <c r="F8" s="75">
        <f>F9+F11+F14+F16+F17+F10</f>
        <v>66244.2</v>
      </c>
      <c r="G8" s="75">
        <f>G9+G11+G14+G16+G17+G10</f>
        <v>66471.8</v>
      </c>
      <c r="H8" s="47">
        <f t="shared" si="0"/>
        <v>100.34357724902709</v>
      </c>
    </row>
    <row r="9" spans="1:8" ht="109.5" customHeight="1">
      <c r="A9" s="50" t="s">
        <v>32</v>
      </c>
      <c r="B9" s="102" t="s">
        <v>295</v>
      </c>
      <c r="C9" s="51"/>
      <c r="D9" s="51">
        <v>320</v>
      </c>
      <c r="E9" s="51">
        <v>358.6</v>
      </c>
      <c r="F9" s="76">
        <v>65279.2</v>
      </c>
      <c r="G9" s="77">
        <v>65279.2</v>
      </c>
      <c r="H9" s="52">
        <f t="shared" si="0"/>
        <v>100</v>
      </c>
    </row>
    <row r="10" spans="1:8" ht="48.75" customHeight="1" hidden="1">
      <c r="A10" s="50" t="s">
        <v>169</v>
      </c>
      <c r="B10" s="102" t="s">
        <v>170</v>
      </c>
      <c r="C10" s="51"/>
      <c r="D10" s="51"/>
      <c r="E10" s="51"/>
      <c r="F10" s="76"/>
      <c r="G10" s="77"/>
      <c r="H10" s="47" t="e">
        <f t="shared" si="0"/>
        <v>#DIV/0!</v>
      </c>
    </row>
    <row r="11" spans="1:8" ht="142.5" customHeight="1">
      <c r="A11" s="50" t="s">
        <v>33</v>
      </c>
      <c r="B11" s="102" t="s">
        <v>218</v>
      </c>
      <c r="C11" s="50">
        <f>C12+C13</f>
        <v>79815.6</v>
      </c>
      <c r="D11" s="50">
        <f>D13+D12</f>
        <v>96051.8</v>
      </c>
      <c r="E11" s="50">
        <f>E13+E12</f>
        <v>47604.2</v>
      </c>
      <c r="F11" s="78">
        <v>397</v>
      </c>
      <c r="G11" s="76">
        <v>397</v>
      </c>
      <c r="H11" s="52">
        <f t="shared" si="0"/>
        <v>100</v>
      </c>
    </row>
    <row r="12" spans="1:8" s="6" customFormat="1" ht="120" hidden="1">
      <c r="A12" s="50" t="s">
        <v>34</v>
      </c>
      <c r="B12" s="102" t="s">
        <v>144</v>
      </c>
      <c r="C12" s="51">
        <v>79815.6</v>
      </c>
      <c r="D12" s="51">
        <v>95491.6</v>
      </c>
      <c r="E12" s="50">
        <v>46820.5</v>
      </c>
      <c r="F12" s="78"/>
      <c r="G12" s="76"/>
      <c r="H12" s="47" t="e">
        <f t="shared" si="0"/>
        <v>#DIV/0!</v>
      </c>
    </row>
    <row r="13" spans="1:8" s="6" customFormat="1" ht="120" hidden="1">
      <c r="A13" s="50" t="s">
        <v>35</v>
      </c>
      <c r="B13" s="102" t="s">
        <v>143</v>
      </c>
      <c r="C13" s="51"/>
      <c r="D13" s="51">
        <v>560.2</v>
      </c>
      <c r="E13" s="51">
        <v>783.7</v>
      </c>
      <c r="F13" s="78"/>
      <c r="G13" s="77"/>
      <c r="H13" s="47" t="e">
        <f t="shared" si="0"/>
        <v>#DIV/0!</v>
      </c>
    </row>
    <row r="14" spans="1:8" ht="68.25" customHeight="1">
      <c r="A14" s="50" t="s">
        <v>36</v>
      </c>
      <c r="B14" s="102" t="s">
        <v>217</v>
      </c>
      <c r="C14" s="51"/>
      <c r="D14" s="51">
        <v>13.5</v>
      </c>
      <c r="E14" s="51">
        <v>14.5</v>
      </c>
      <c r="F14" s="78">
        <v>402.2</v>
      </c>
      <c r="G14" s="77">
        <v>629.8</v>
      </c>
      <c r="H14" s="52">
        <f t="shared" si="0"/>
        <v>156.58876181004476</v>
      </c>
    </row>
    <row r="15" spans="1:8" s="13" customFormat="1" ht="23.25" customHeight="1" hidden="1" outlineLevel="1">
      <c r="A15" s="50" t="s">
        <v>37</v>
      </c>
      <c r="B15" s="102" t="s">
        <v>38</v>
      </c>
      <c r="C15" s="51"/>
      <c r="D15" s="51">
        <v>15.6</v>
      </c>
      <c r="E15" s="51">
        <v>19</v>
      </c>
      <c r="F15" s="78"/>
      <c r="G15" s="77"/>
      <c r="H15" s="47" t="e">
        <f t="shared" si="0"/>
        <v>#DIV/0!</v>
      </c>
    </row>
    <row r="16" spans="1:8" s="6" customFormat="1" ht="117" customHeight="1" collapsed="1">
      <c r="A16" s="50" t="s">
        <v>141</v>
      </c>
      <c r="B16" s="102" t="s">
        <v>296</v>
      </c>
      <c r="C16" s="51"/>
      <c r="D16" s="51"/>
      <c r="E16" s="51"/>
      <c r="F16" s="78">
        <v>165.8</v>
      </c>
      <c r="G16" s="77">
        <v>165.8</v>
      </c>
      <c r="H16" s="52">
        <f t="shared" si="0"/>
        <v>100</v>
      </c>
    </row>
    <row r="17" spans="1:8" ht="19.5" customHeight="1" hidden="1">
      <c r="A17" s="53" t="s">
        <v>145</v>
      </c>
      <c r="B17" s="102" t="s">
        <v>142</v>
      </c>
      <c r="C17" s="51"/>
      <c r="D17" s="51"/>
      <c r="E17" s="51"/>
      <c r="F17" s="76"/>
      <c r="G17" s="77"/>
      <c r="H17" s="52" t="e">
        <f t="shared" si="0"/>
        <v>#DIV/0!</v>
      </c>
    </row>
    <row r="18" spans="1:8" ht="54" customHeight="1">
      <c r="A18" s="48" t="s">
        <v>231</v>
      </c>
      <c r="B18" s="103" t="s">
        <v>232</v>
      </c>
      <c r="C18" s="51"/>
      <c r="D18" s="51"/>
      <c r="E18" s="51"/>
      <c r="F18" s="75">
        <f>F19</f>
        <v>3910.3</v>
      </c>
      <c r="G18" s="75">
        <f>G19</f>
        <v>3792</v>
      </c>
      <c r="H18" s="47">
        <f t="shared" si="0"/>
        <v>96.97465667595836</v>
      </c>
    </row>
    <row r="19" spans="1:8" ht="51" customHeight="1">
      <c r="A19" s="53" t="s">
        <v>242</v>
      </c>
      <c r="B19" s="102" t="s">
        <v>243</v>
      </c>
      <c r="C19" s="51"/>
      <c r="D19" s="51"/>
      <c r="E19" s="51"/>
      <c r="F19" s="76">
        <f>F20+F21+F22+F23</f>
        <v>3910.3</v>
      </c>
      <c r="G19" s="76">
        <f>G20+G21+G22+G23</f>
        <v>3792</v>
      </c>
      <c r="H19" s="52">
        <f t="shared" si="0"/>
        <v>96.97465667595836</v>
      </c>
    </row>
    <row r="20" spans="1:8" ht="94.5" customHeight="1">
      <c r="A20" s="53" t="s">
        <v>233</v>
      </c>
      <c r="B20" s="102" t="s">
        <v>234</v>
      </c>
      <c r="C20" s="51"/>
      <c r="D20" s="51"/>
      <c r="E20" s="51"/>
      <c r="F20" s="76">
        <v>1264</v>
      </c>
      <c r="G20" s="77">
        <v>1301.4</v>
      </c>
      <c r="H20" s="52">
        <f t="shared" si="0"/>
        <v>102.95886075949367</v>
      </c>
    </row>
    <row r="21" spans="1:8" ht="109.5" customHeight="1">
      <c r="A21" s="53" t="s">
        <v>236</v>
      </c>
      <c r="B21" s="102" t="s">
        <v>235</v>
      </c>
      <c r="C21" s="51"/>
      <c r="D21" s="51"/>
      <c r="E21" s="51"/>
      <c r="F21" s="78">
        <v>35.3</v>
      </c>
      <c r="G21" s="77">
        <v>35.3</v>
      </c>
      <c r="H21" s="52">
        <f t="shared" si="0"/>
        <v>100</v>
      </c>
    </row>
    <row r="22" spans="1:8" s="6" customFormat="1" ht="93.75" customHeight="1">
      <c r="A22" s="53" t="s">
        <v>238</v>
      </c>
      <c r="B22" s="102" t="s">
        <v>237</v>
      </c>
      <c r="C22" s="51"/>
      <c r="D22" s="51"/>
      <c r="E22" s="51"/>
      <c r="F22" s="76">
        <v>2611</v>
      </c>
      <c r="G22" s="77">
        <v>2611</v>
      </c>
      <c r="H22" s="52">
        <f t="shared" si="0"/>
        <v>100</v>
      </c>
    </row>
    <row r="23" spans="1:8" s="6" customFormat="1" ht="100.5" customHeight="1">
      <c r="A23" s="53" t="s">
        <v>240</v>
      </c>
      <c r="B23" s="102" t="s">
        <v>239</v>
      </c>
      <c r="C23" s="51"/>
      <c r="D23" s="51"/>
      <c r="E23" s="51"/>
      <c r="F23" s="76">
        <v>0</v>
      </c>
      <c r="G23" s="77">
        <v>-155.7</v>
      </c>
      <c r="H23" s="52"/>
    </row>
    <row r="24" spans="1:8" ht="18" customHeight="1">
      <c r="A24" s="48" t="s">
        <v>39</v>
      </c>
      <c r="B24" s="103" t="s">
        <v>40</v>
      </c>
      <c r="C24" s="48">
        <f>C27+C32</f>
        <v>6016</v>
      </c>
      <c r="D24" s="48">
        <f>D27+D32</f>
        <v>7353.299999999999</v>
      </c>
      <c r="E24" s="48">
        <f>E27+E32</f>
        <v>7413.6</v>
      </c>
      <c r="F24" s="75">
        <f>F25+F32</f>
        <v>11384.1</v>
      </c>
      <c r="G24" s="75">
        <f>G25+G31</f>
        <v>11401.1</v>
      </c>
      <c r="H24" s="47">
        <f t="shared" si="0"/>
        <v>100.14933108458288</v>
      </c>
    </row>
    <row r="25" spans="1:8" s="6" customFormat="1" ht="40.5" customHeight="1">
      <c r="A25" s="50" t="s">
        <v>180</v>
      </c>
      <c r="B25" s="102" t="s">
        <v>174</v>
      </c>
      <c r="C25" s="48"/>
      <c r="D25" s="48"/>
      <c r="E25" s="48"/>
      <c r="F25" s="76">
        <f>F26+F30</f>
        <v>11384.1</v>
      </c>
      <c r="G25" s="76">
        <f>G26+G30</f>
        <v>11383.1</v>
      </c>
      <c r="H25" s="52">
        <f t="shared" si="0"/>
        <v>99.99121581855394</v>
      </c>
    </row>
    <row r="26" spans="1:8" ht="37.5" customHeight="1">
      <c r="A26" s="50" t="s">
        <v>171</v>
      </c>
      <c r="B26" s="102" t="s">
        <v>174</v>
      </c>
      <c r="C26" s="48"/>
      <c r="D26" s="48"/>
      <c r="E26" s="48"/>
      <c r="F26" s="76">
        <v>11384.1</v>
      </c>
      <c r="G26" s="77">
        <v>11382.1</v>
      </c>
      <c r="H26" s="52">
        <f t="shared" si="0"/>
        <v>99.9824316371079</v>
      </c>
    </row>
    <row r="27" spans="1:8" s="6" customFormat="1" ht="45" hidden="1">
      <c r="A27" s="50" t="s">
        <v>172</v>
      </c>
      <c r="B27" s="102" t="s">
        <v>173</v>
      </c>
      <c r="C27" s="51">
        <v>5956</v>
      </c>
      <c r="D27" s="51">
        <v>7351.9</v>
      </c>
      <c r="E27" s="51">
        <v>7413.6</v>
      </c>
      <c r="F27" s="76">
        <v>0</v>
      </c>
      <c r="G27" s="77"/>
      <c r="H27" s="52" t="e">
        <f t="shared" si="0"/>
        <v>#DIV/0!</v>
      </c>
    </row>
    <row r="28" spans="1:8" ht="18.75" customHeight="1" hidden="1">
      <c r="A28" s="50" t="s">
        <v>175</v>
      </c>
      <c r="B28" s="103" t="s">
        <v>41</v>
      </c>
      <c r="C28" s="51"/>
      <c r="D28" s="51"/>
      <c r="E28" s="51"/>
      <c r="F28" s="76">
        <f>F29+F32</f>
        <v>0</v>
      </c>
      <c r="G28" s="76">
        <v>0</v>
      </c>
      <c r="H28" s="52" t="e">
        <f t="shared" si="0"/>
        <v>#DIV/0!</v>
      </c>
    </row>
    <row r="29" spans="1:8" ht="18" customHeight="1" hidden="1">
      <c r="A29" s="50" t="s">
        <v>176</v>
      </c>
      <c r="B29" s="102" t="s">
        <v>41</v>
      </c>
      <c r="C29" s="51"/>
      <c r="D29" s="51"/>
      <c r="E29" s="51"/>
      <c r="F29" s="76"/>
      <c r="G29" s="77"/>
      <c r="H29" s="52" t="e">
        <f t="shared" si="0"/>
        <v>#DIV/0!</v>
      </c>
    </row>
    <row r="30" spans="1:8" ht="43.5" customHeight="1">
      <c r="A30" s="50" t="s">
        <v>172</v>
      </c>
      <c r="B30" s="102" t="s">
        <v>271</v>
      </c>
      <c r="C30" s="51"/>
      <c r="D30" s="51"/>
      <c r="E30" s="51"/>
      <c r="F30" s="76">
        <v>0</v>
      </c>
      <c r="G30" s="77">
        <v>1</v>
      </c>
      <c r="H30" s="52"/>
    </row>
    <row r="31" spans="1:8" ht="41.25" customHeight="1">
      <c r="A31" s="50" t="s">
        <v>244</v>
      </c>
      <c r="B31" s="102" t="s">
        <v>245</v>
      </c>
      <c r="C31" s="51"/>
      <c r="D31" s="51"/>
      <c r="E31" s="51"/>
      <c r="F31" s="76">
        <f>F32</f>
        <v>0</v>
      </c>
      <c r="G31" s="76">
        <f>G32</f>
        <v>18</v>
      </c>
      <c r="H31" s="52"/>
    </row>
    <row r="32" spans="1:8" s="6" customFormat="1" ht="53.25" customHeight="1">
      <c r="A32" s="50" t="s">
        <v>202</v>
      </c>
      <c r="B32" s="102" t="s">
        <v>229</v>
      </c>
      <c r="C32" s="51">
        <v>60</v>
      </c>
      <c r="D32" s="51">
        <v>1.4</v>
      </c>
      <c r="E32" s="51">
        <v>0</v>
      </c>
      <c r="F32" s="76">
        <v>0</v>
      </c>
      <c r="G32" s="77">
        <v>18</v>
      </c>
      <c r="H32" s="52"/>
    </row>
    <row r="33" spans="1:8" ht="21" customHeight="1">
      <c r="A33" s="48" t="s">
        <v>42</v>
      </c>
      <c r="B33" s="103" t="s">
        <v>43</v>
      </c>
      <c r="C33" s="46"/>
      <c r="D33" s="46"/>
      <c r="E33" s="46"/>
      <c r="F33" s="75">
        <f>F34+F35</f>
        <v>10451.2</v>
      </c>
      <c r="G33" s="75">
        <f>G34+G35</f>
        <v>10451.2</v>
      </c>
      <c r="H33" s="47">
        <f t="shared" si="0"/>
        <v>100</v>
      </c>
    </row>
    <row r="34" spans="1:8" ht="15" hidden="1">
      <c r="A34" s="50" t="s">
        <v>131</v>
      </c>
      <c r="B34" s="102" t="s">
        <v>132</v>
      </c>
      <c r="C34" s="46"/>
      <c r="D34" s="46"/>
      <c r="E34" s="46"/>
      <c r="F34" s="76"/>
      <c r="G34" s="76"/>
      <c r="H34" s="47" t="e">
        <f t="shared" si="0"/>
        <v>#DIV/0!</v>
      </c>
    </row>
    <row r="35" spans="1:8" s="6" customFormat="1" ht="19.5" customHeight="1">
      <c r="A35" s="50" t="s">
        <v>133</v>
      </c>
      <c r="B35" s="102" t="s">
        <v>134</v>
      </c>
      <c r="C35" s="46"/>
      <c r="D35" s="46"/>
      <c r="E35" s="46"/>
      <c r="F35" s="76">
        <f>F36+F37</f>
        <v>10451.2</v>
      </c>
      <c r="G35" s="76">
        <f>G36+G37</f>
        <v>10451.2</v>
      </c>
      <c r="H35" s="52">
        <f t="shared" si="0"/>
        <v>100</v>
      </c>
    </row>
    <row r="36" spans="1:8" ht="24" customHeight="1">
      <c r="A36" s="50" t="s">
        <v>135</v>
      </c>
      <c r="B36" s="102" t="s">
        <v>136</v>
      </c>
      <c r="C36" s="51"/>
      <c r="D36" s="51"/>
      <c r="E36" s="51"/>
      <c r="F36" s="76">
        <v>1366.1</v>
      </c>
      <c r="G36" s="76">
        <v>1366.1</v>
      </c>
      <c r="H36" s="52">
        <f t="shared" si="0"/>
        <v>100</v>
      </c>
    </row>
    <row r="37" spans="1:8" ht="19.5" customHeight="1">
      <c r="A37" s="50" t="s">
        <v>137</v>
      </c>
      <c r="B37" s="102" t="s">
        <v>138</v>
      </c>
      <c r="C37" s="51"/>
      <c r="D37" s="51"/>
      <c r="E37" s="51"/>
      <c r="F37" s="76">
        <v>9085.1</v>
      </c>
      <c r="G37" s="76">
        <v>9085.1</v>
      </c>
      <c r="H37" s="52">
        <f t="shared" si="0"/>
        <v>100</v>
      </c>
    </row>
    <row r="38" spans="1:8" s="13" customFormat="1" ht="25.5" customHeight="1" outlineLevel="1">
      <c r="A38" s="48" t="s">
        <v>44</v>
      </c>
      <c r="B38" s="103" t="s">
        <v>45</v>
      </c>
      <c r="C38" s="48" t="e">
        <f>C39+#REF!+C41</f>
        <v>#REF!</v>
      </c>
      <c r="D38" s="48" t="e">
        <f>D39+#REF!+D41</f>
        <v>#REF!</v>
      </c>
      <c r="E38" s="48" t="e">
        <f>E39+#REF!+E41</f>
        <v>#REF!</v>
      </c>
      <c r="F38" s="75">
        <f>F39+F42</f>
        <v>3301.9</v>
      </c>
      <c r="G38" s="75">
        <f>G39+G42</f>
        <v>3312.7</v>
      </c>
      <c r="H38" s="47">
        <f t="shared" si="0"/>
        <v>100.32708440594809</v>
      </c>
    </row>
    <row r="39" spans="1:8" s="6" customFormat="1" ht="45" customHeight="1">
      <c r="A39" s="50" t="s">
        <v>46</v>
      </c>
      <c r="B39" s="102" t="s">
        <v>47</v>
      </c>
      <c r="C39" s="50">
        <f>C40</f>
        <v>300</v>
      </c>
      <c r="D39" s="50">
        <f>D40</f>
        <v>450.7</v>
      </c>
      <c r="E39" s="50">
        <f>E40</f>
        <v>404.4</v>
      </c>
      <c r="F39" s="76">
        <f>F40</f>
        <v>3301.9</v>
      </c>
      <c r="G39" s="76">
        <f>G40</f>
        <v>3312.7</v>
      </c>
      <c r="H39" s="52">
        <f t="shared" si="0"/>
        <v>100.32708440594809</v>
      </c>
    </row>
    <row r="40" spans="1:8" ht="74.25" customHeight="1">
      <c r="A40" s="50" t="s">
        <v>48</v>
      </c>
      <c r="B40" s="102" t="s">
        <v>272</v>
      </c>
      <c r="C40" s="51">
        <v>300</v>
      </c>
      <c r="D40" s="51">
        <v>450.7</v>
      </c>
      <c r="E40" s="51">
        <v>404.4</v>
      </c>
      <c r="F40" s="76">
        <v>3301.9</v>
      </c>
      <c r="G40" s="77">
        <v>3312.7</v>
      </c>
      <c r="H40" s="52">
        <f t="shared" si="0"/>
        <v>100.32708440594809</v>
      </c>
    </row>
    <row r="41" spans="1:8" ht="42.75" hidden="1">
      <c r="A41" s="48" t="s">
        <v>49</v>
      </c>
      <c r="B41" s="103" t="s">
        <v>50</v>
      </c>
      <c r="C41" s="51" t="e">
        <f>#REF!</f>
        <v>#REF!</v>
      </c>
      <c r="D41" s="51">
        <v>2106.9</v>
      </c>
      <c r="E41" s="51">
        <v>2284.1</v>
      </c>
      <c r="F41" s="76">
        <f>F42</f>
        <v>0</v>
      </c>
      <c r="G41" s="76">
        <f>G42</f>
        <v>0</v>
      </c>
      <c r="H41" s="52"/>
    </row>
    <row r="42" spans="1:8" s="14" customFormat="1" ht="30" hidden="1">
      <c r="A42" s="50" t="s">
        <v>128</v>
      </c>
      <c r="B42" s="102" t="s">
        <v>129</v>
      </c>
      <c r="C42" s="51"/>
      <c r="D42" s="51"/>
      <c r="E42" s="51"/>
      <c r="F42" s="76"/>
      <c r="G42" s="77"/>
      <c r="H42" s="52" t="e">
        <f t="shared" si="0"/>
        <v>#DIV/0!</v>
      </c>
    </row>
    <row r="43" spans="1:8" ht="28.5" hidden="1">
      <c r="A43" s="48" t="s">
        <v>140</v>
      </c>
      <c r="B43" s="103" t="s">
        <v>51</v>
      </c>
      <c r="C43" s="48" t="e">
        <f>#REF!+#REF!+#REF!</f>
        <v>#REF!</v>
      </c>
      <c r="D43" s="48" t="e">
        <f>#REF!+#REF!+#REF!</f>
        <v>#REF!</v>
      </c>
      <c r="E43" s="48" t="e">
        <f>#REF!+#REF!+#REF!</f>
        <v>#REF!</v>
      </c>
      <c r="F43" s="75">
        <v>0</v>
      </c>
      <c r="G43" s="75">
        <v>0</v>
      </c>
      <c r="H43" s="47">
        <v>0</v>
      </c>
    </row>
    <row r="44" spans="1:8" s="6" customFormat="1" ht="64.5" customHeight="1">
      <c r="A44" s="48" t="s">
        <v>52</v>
      </c>
      <c r="B44" s="103" t="s">
        <v>53</v>
      </c>
      <c r="C44" s="48" t="e">
        <f>C45+C47+C53+C56</f>
        <v>#REF!</v>
      </c>
      <c r="D44" s="48" t="e">
        <f>D45+D47+D53+D56</f>
        <v>#REF!</v>
      </c>
      <c r="E44" s="48" t="e">
        <f>E45+E47+E53+E56</f>
        <v>#REF!</v>
      </c>
      <c r="F44" s="75">
        <f>F45+F47+F53+F56</f>
        <v>5585.799999999999</v>
      </c>
      <c r="G44" s="75">
        <f>G45+G47+G53+G56</f>
        <v>5585.799999999999</v>
      </c>
      <c r="H44" s="47">
        <f t="shared" si="0"/>
        <v>100</v>
      </c>
    </row>
    <row r="45" spans="1:8" ht="34.5" customHeight="1">
      <c r="A45" s="50" t="s">
        <v>54</v>
      </c>
      <c r="B45" s="102" t="s">
        <v>55</v>
      </c>
      <c r="C45" s="46">
        <f>C46</f>
        <v>0</v>
      </c>
      <c r="D45" s="46">
        <f>D46</f>
        <v>0</v>
      </c>
      <c r="E45" s="46">
        <f>E46</f>
        <v>0</v>
      </c>
      <c r="F45" s="77">
        <f>F46</f>
        <v>10.4</v>
      </c>
      <c r="G45" s="77">
        <f>G46</f>
        <v>10.4</v>
      </c>
      <c r="H45" s="52">
        <f t="shared" si="0"/>
        <v>100</v>
      </c>
    </row>
    <row r="46" spans="1:8" s="6" customFormat="1" ht="51.75" customHeight="1">
      <c r="A46" s="50" t="s">
        <v>56</v>
      </c>
      <c r="B46" s="102" t="s">
        <v>57</v>
      </c>
      <c r="C46" s="51"/>
      <c r="D46" s="51"/>
      <c r="E46" s="51"/>
      <c r="F46" s="76">
        <v>10.4</v>
      </c>
      <c r="G46" s="76">
        <v>10.4</v>
      </c>
      <c r="H46" s="52">
        <f t="shared" si="0"/>
        <v>100</v>
      </c>
    </row>
    <row r="47" spans="1:8" s="13" customFormat="1" ht="111" customHeight="1" outlineLevel="1">
      <c r="A47" s="50" t="s">
        <v>58</v>
      </c>
      <c r="B47" s="73" t="s">
        <v>273</v>
      </c>
      <c r="C47" s="48" t="e">
        <f>C48+C50+C51</f>
        <v>#REF!</v>
      </c>
      <c r="D47" s="48" t="e">
        <f>D48+D50+D51</f>
        <v>#REF!</v>
      </c>
      <c r="E47" s="48" t="e">
        <f>E48+E50+E51</f>
        <v>#REF!</v>
      </c>
      <c r="F47" s="76">
        <f>F48+F51</f>
        <v>5575.4</v>
      </c>
      <c r="G47" s="76">
        <f>G48+G51</f>
        <v>5575.4</v>
      </c>
      <c r="H47" s="52">
        <f t="shared" si="0"/>
        <v>100</v>
      </c>
    </row>
    <row r="48" spans="1:8" s="13" customFormat="1" ht="93.75" customHeight="1" outlineLevel="1">
      <c r="A48" s="61" t="s">
        <v>114</v>
      </c>
      <c r="B48" s="72" t="s">
        <v>126</v>
      </c>
      <c r="C48" s="51" t="e">
        <f>C49+#REF!</f>
        <v>#REF!</v>
      </c>
      <c r="D48" s="51" t="e">
        <f>D49+#REF!</f>
        <v>#REF!</v>
      </c>
      <c r="E48" s="51" t="e">
        <f>E49+#REF!</f>
        <v>#REF!</v>
      </c>
      <c r="F48" s="77">
        <f>F49+F50</f>
        <v>2761.5</v>
      </c>
      <c r="G48" s="77">
        <f>G49+G50</f>
        <v>2761.5</v>
      </c>
      <c r="H48" s="52">
        <f t="shared" si="0"/>
        <v>100</v>
      </c>
    </row>
    <row r="49" spans="1:8" s="15" customFormat="1" ht="108.75" customHeight="1">
      <c r="A49" s="54" t="s">
        <v>344</v>
      </c>
      <c r="B49" s="73" t="s">
        <v>298</v>
      </c>
      <c r="C49" s="51"/>
      <c r="D49" s="51"/>
      <c r="E49" s="50">
        <v>2379.5</v>
      </c>
      <c r="F49" s="76">
        <v>711.6</v>
      </c>
      <c r="G49" s="76">
        <v>711.6</v>
      </c>
      <c r="H49" s="52">
        <f t="shared" si="0"/>
        <v>100</v>
      </c>
    </row>
    <row r="50" spans="1:8" s="15" customFormat="1" ht="110.25" customHeight="1">
      <c r="A50" s="54" t="s">
        <v>345</v>
      </c>
      <c r="B50" s="73" t="s">
        <v>299</v>
      </c>
      <c r="C50" s="51" t="e">
        <f>#REF!</f>
        <v>#REF!</v>
      </c>
      <c r="D50" s="51" t="e">
        <f>#REF!</f>
        <v>#REF!</v>
      </c>
      <c r="E50" s="51" t="e">
        <f>#REF!</f>
        <v>#REF!</v>
      </c>
      <c r="F50" s="77">
        <v>2049.9</v>
      </c>
      <c r="G50" s="77">
        <v>2049.9</v>
      </c>
      <c r="H50" s="52">
        <f t="shared" si="0"/>
        <v>100</v>
      </c>
    </row>
    <row r="51" spans="1:8" s="6" customFormat="1" ht="111" customHeight="1">
      <c r="A51" s="50" t="s">
        <v>59</v>
      </c>
      <c r="B51" s="73" t="s">
        <v>274</v>
      </c>
      <c r="C51" s="48">
        <f>C52</f>
        <v>1537</v>
      </c>
      <c r="D51" s="48">
        <f>D52</f>
        <v>2446.3</v>
      </c>
      <c r="E51" s="48">
        <f>E52</f>
        <v>2450</v>
      </c>
      <c r="F51" s="76">
        <f>F52</f>
        <v>2813.9</v>
      </c>
      <c r="G51" s="76">
        <f>G52</f>
        <v>2813.9</v>
      </c>
      <c r="H51" s="52">
        <f t="shared" si="0"/>
        <v>100</v>
      </c>
    </row>
    <row r="52" spans="1:8" s="6" customFormat="1" ht="98.25" customHeight="1">
      <c r="A52" s="50" t="s">
        <v>60</v>
      </c>
      <c r="B52" s="72" t="s">
        <v>275</v>
      </c>
      <c r="C52" s="51">
        <v>1537</v>
      </c>
      <c r="D52" s="51">
        <v>2446.3</v>
      </c>
      <c r="E52" s="51">
        <v>2450</v>
      </c>
      <c r="F52" s="76">
        <v>2813.9</v>
      </c>
      <c r="G52" s="76">
        <v>2813.9</v>
      </c>
      <c r="H52" s="52">
        <f t="shared" si="0"/>
        <v>100</v>
      </c>
    </row>
    <row r="53" spans="1:8" s="6" customFormat="1" ht="30" hidden="1">
      <c r="A53" s="50" t="s">
        <v>61</v>
      </c>
      <c r="B53" s="102" t="s">
        <v>62</v>
      </c>
      <c r="C53" s="50">
        <f>C54</f>
        <v>40</v>
      </c>
      <c r="D53" s="50">
        <v>25.5</v>
      </c>
      <c r="E53" s="50">
        <f>E54</f>
        <v>0</v>
      </c>
      <c r="F53" s="76"/>
      <c r="G53" s="76"/>
      <c r="H53" s="47" t="e">
        <f t="shared" si="0"/>
        <v>#DIV/0!</v>
      </c>
    </row>
    <row r="54" spans="1:8" s="6" customFormat="1" ht="60" hidden="1">
      <c r="A54" s="50" t="s">
        <v>63</v>
      </c>
      <c r="B54" s="102" t="s">
        <v>64</v>
      </c>
      <c r="C54" s="50">
        <f>C55</f>
        <v>40</v>
      </c>
      <c r="D54" s="50">
        <f>D55</f>
        <v>25.5</v>
      </c>
      <c r="E54" s="50">
        <f>E55</f>
        <v>0</v>
      </c>
      <c r="F54" s="76"/>
      <c r="G54" s="76"/>
      <c r="H54" s="47" t="e">
        <f t="shared" si="0"/>
        <v>#DIV/0!</v>
      </c>
    </row>
    <row r="55" spans="1:8" ht="60" hidden="1">
      <c r="A55" s="50" t="s">
        <v>65</v>
      </c>
      <c r="B55" s="102" t="s">
        <v>66</v>
      </c>
      <c r="C55" s="51">
        <v>40</v>
      </c>
      <c r="D55" s="51">
        <v>25.5</v>
      </c>
      <c r="E55" s="51"/>
      <c r="F55" s="76"/>
      <c r="G55" s="76"/>
      <c r="H55" s="47" t="e">
        <f t="shared" si="0"/>
        <v>#DIV/0!</v>
      </c>
    </row>
    <row r="56" spans="1:8" ht="45" hidden="1">
      <c r="A56" s="50" t="s">
        <v>67</v>
      </c>
      <c r="B56" s="102" t="s">
        <v>68</v>
      </c>
      <c r="C56" s="50">
        <f>C57</f>
        <v>481</v>
      </c>
      <c r="D56" s="50">
        <f>D57</f>
        <v>1736.9</v>
      </c>
      <c r="E56" s="50">
        <f>E57</f>
        <v>0</v>
      </c>
      <c r="F56" s="76"/>
      <c r="G56" s="76"/>
      <c r="H56" s="47" t="e">
        <f t="shared" si="0"/>
        <v>#DIV/0!</v>
      </c>
    </row>
    <row r="57" spans="1:8" ht="30" hidden="1">
      <c r="A57" s="50" t="s">
        <v>69</v>
      </c>
      <c r="B57" s="102" t="s">
        <v>70</v>
      </c>
      <c r="C57" s="51">
        <v>481</v>
      </c>
      <c r="D57" s="51">
        <v>1736.9</v>
      </c>
      <c r="E57" s="51"/>
      <c r="F57" s="76"/>
      <c r="G57" s="76"/>
      <c r="H57" s="47" t="e">
        <f t="shared" si="0"/>
        <v>#DIV/0!</v>
      </c>
    </row>
    <row r="58" spans="1:8" ht="44.25" customHeight="1">
      <c r="A58" s="48" t="s">
        <v>71</v>
      </c>
      <c r="B58" s="103" t="s">
        <v>72</v>
      </c>
      <c r="C58" s="48">
        <f>C59</f>
        <v>1151</v>
      </c>
      <c r="D58" s="48">
        <f>D59</f>
        <v>720.4</v>
      </c>
      <c r="E58" s="48">
        <f>E59</f>
        <v>840.7</v>
      </c>
      <c r="F58" s="75">
        <f>F59+F60+F61+F62+F63</f>
        <v>943.8</v>
      </c>
      <c r="G58" s="75">
        <f>G59+G60+G61+G62+G63</f>
        <v>943.8</v>
      </c>
      <c r="H58" s="47">
        <f t="shared" si="0"/>
        <v>100</v>
      </c>
    </row>
    <row r="59" spans="1:8" ht="39.75" customHeight="1">
      <c r="A59" s="50" t="s">
        <v>185</v>
      </c>
      <c r="B59" s="102" t="s">
        <v>249</v>
      </c>
      <c r="C59" s="51">
        <v>1151</v>
      </c>
      <c r="D59" s="51">
        <v>720.4</v>
      </c>
      <c r="E59" s="51">
        <v>840.7</v>
      </c>
      <c r="F59" s="78">
        <v>101.4</v>
      </c>
      <c r="G59" s="76">
        <v>101.4</v>
      </c>
      <c r="H59" s="52">
        <f>G59/F59*100</f>
        <v>100</v>
      </c>
    </row>
    <row r="60" spans="1:8" ht="36" customHeight="1">
      <c r="A60" s="50" t="s">
        <v>186</v>
      </c>
      <c r="B60" s="102" t="s">
        <v>248</v>
      </c>
      <c r="C60" s="51"/>
      <c r="D60" s="51"/>
      <c r="E60" s="51"/>
      <c r="F60" s="76">
        <v>19.1</v>
      </c>
      <c r="G60" s="76">
        <v>19.1</v>
      </c>
      <c r="H60" s="52">
        <f t="shared" si="0"/>
        <v>100</v>
      </c>
    </row>
    <row r="61" spans="1:8" ht="36" customHeight="1">
      <c r="A61" s="50" t="s">
        <v>187</v>
      </c>
      <c r="B61" s="102" t="s">
        <v>199</v>
      </c>
      <c r="C61" s="51"/>
      <c r="D61" s="51"/>
      <c r="E61" s="51"/>
      <c r="F61" s="76">
        <v>500</v>
      </c>
      <c r="G61" s="76">
        <v>500</v>
      </c>
      <c r="H61" s="52">
        <f t="shared" si="0"/>
        <v>100</v>
      </c>
    </row>
    <row r="62" spans="1:8" ht="33.75" customHeight="1">
      <c r="A62" s="50" t="s">
        <v>188</v>
      </c>
      <c r="B62" s="102" t="s">
        <v>200</v>
      </c>
      <c r="C62" s="51"/>
      <c r="D62" s="51"/>
      <c r="E62" s="51"/>
      <c r="F62" s="76">
        <v>323.3</v>
      </c>
      <c r="G62" s="76">
        <v>323.3</v>
      </c>
      <c r="H62" s="52">
        <f t="shared" si="0"/>
        <v>100</v>
      </c>
    </row>
    <row r="63" spans="1:8" ht="30" hidden="1">
      <c r="A63" s="50" t="s">
        <v>189</v>
      </c>
      <c r="B63" s="102" t="s">
        <v>201</v>
      </c>
      <c r="C63" s="51"/>
      <c r="D63" s="51"/>
      <c r="E63" s="51"/>
      <c r="F63" s="76">
        <v>0</v>
      </c>
      <c r="G63" s="76">
        <v>0</v>
      </c>
      <c r="H63" s="52" t="e">
        <f t="shared" si="0"/>
        <v>#DIV/0!</v>
      </c>
    </row>
    <row r="64" spans="1:8" ht="48.75" customHeight="1">
      <c r="A64" s="48" t="s">
        <v>139</v>
      </c>
      <c r="B64" s="103" t="s">
        <v>334</v>
      </c>
      <c r="C64" s="46"/>
      <c r="D64" s="46"/>
      <c r="E64" s="46"/>
      <c r="F64" s="75">
        <f>F65+F67</f>
        <v>221.8</v>
      </c>
      <c r="G64" s="75">
        <f>G65+G67</f>
        <v>293.1</v>
      </c>
      <c r="H64" s="47">
        <f t="shared" si="0"/>
        <v>132.14607754733996</v>
      </c>
    </row>
    <row r="65" spans="1:8" ht="29.25" customHeight="1">
      <c r="A65" s="50" t="s">
        <v>208</v>
      </c>
      <c r="B65" s="104" t="s">
        <v>209</v>
      </c>
      <c r="C65" s="46"/>
      <c r="D65" s="46"/>
      <c r="E65" s="46"/>
      <c r="F65" s="76">
        <f>F66</f>
        <v>29</v>
      </c>
      <c r="G65" s="76">
        <f>G66</f>
        <v>25.8</v>
      </c>
      <c r="H65" s="52">
        <f t="shared" si="0"/>
        <v>88.96551724137932</v>
      </c>
    </row>
    <row r="66" spans="1:8" ht="51.75" customHeight="1">
      <c r="A66" s="50" t="s">
        <v>226</v>
      </c>
      <c r="B66" s="104" t="s">
        <v>181</v>
      </c>
      <c r="C66" s="51"/>
      <c r="D66" s="51"/>
      <c r="E66" s="51"/>
      <c r="F66" s="76">
        <v>29</v>
      </c>
      <c r="G66" s="76">
        <v>25.8</v>
      </c>
      <c r="H66" s="52">
        <f t="shared" si="0"/>
        <v>88.96551724137932</v>
      </c>
    </row>
    <row r="67" spans="1:8" ht="29.25" customHeight="1">
      <c r="A67" s="50" t="s">
        <v>210</v>
      </c>
      <c r="B67" s="104" t="s">
        <v>211</v>
      </c>
      <c r="C67" s="51"/>
      <c r="D67" s="51"/>
      <c r="E67" s="51"/>
      <c r="F67" s="76">
        <f>F68</f>
        <v>192.8</v>
      </c>
      <c r="G67" s="76">
        <f>G68</f>
        <v>267.3</v>
      </c>
      <c r="H67" s="52">
        <f t="shared" si="0"/>
        <v>138.64107883817428</v>
      </c>
    </row>
    <row r="68" spans="1:8" ht="36" customHeight="1">
      <c r="A68" s="50" t="s">
        <v>227</v>
      </c>
      <c r="B68" s="104" t="s">
        <v>182</v>
      </c>
      <c r="C68" s="51"/>
      <c r="D68" s="51"/>
      <c r="E68" s="51"/>
      <c r="F68" s="76">
        <v>192.8</v>
      </c>
      <c r="G68" s="76">
        <v>267.3</v>
      </c>
      <c r="H68" s="52">
        <f t="shared" si="0"/>
        <v>138.64107883817428</v>
      </c>
    </row>
    <row r="69" spans="1:8" ht="40.5" customHeight="1">
      <c r="A69" s="48" t="s">
        <v>73</v>
      </c>
      <c r="B69" s="103" t="s">
        <v>74</v>
      </c>
      <c r="C69" s="48" t="e">
        <f>#REF!</f>
        <v>#REF!</v>
      </c>
      <c r="D69" s="48" t="e">
        <f>#REF!</f>
        <v>#REF!</v>
      </c>
      <c r="E69" s="48" t="e">
        <f>#REF!</f>
        <v>#REF!</v>
      </c>
      <c r="F69" s="75">
        <f>F70+F74</f>
        <v>1965.4</v>
      </c>
      <c r="G69" s="75">
        <f>G70+G74</f>
        <v>2099.4</v>
      </c>
      <c r="H69" s="47">
        <f t="shared" si="0"/>
        <v>106.81795054441845</v>
      </c>
    </row>
    <row r="70" spans="1:8" ht="132" customHeight="1">
      <c r="A70" s="60" t="s">
        <v>228</v>
      </c>
      <c r="B70" s="105" t="s">
        <v>288</v>
      </c>
      <c r="C70" s="48"/>
      <c r="D70" s="48"/>
      <c r="E70" s="48"/>
      <c r="F70" s="76">
        <f>F72+F71</f>
        <v>1050.5</v>
      </c>
      <c r="G70" s="76">
        <f>G72+G71</f>
        <v>1122.3</v>
      </c>
      <c r="H70" s="52">
        <f t="shared" si="0"/>
        <v>106.83484055211802</v>
      </c>
    </row>
    <row r="71" spans="1:8" ht="117.75" customHeight="1">
      <c r="A71" s="50" t="s">
        <v>247</v>
      </c>
      <c r="B71" s="106" t="s">
        <v>246</v>
      </c>
      <c r="C71" s="48"/>
      <c r="D71" s="48"/>
      <c r="E71" s="48"/>
      <c r="F71" s="76">
        <v>11.2</v>
      </c>
      <c r="G71" s="76">
        <v>11.2</v>
      </c>
      <c r="H71" s="52">
        <f t="shared" si="0"/>
        <v>100</v>
      </c>
    </row>
    <row r="72" spans="1:8" ht="127.5" customHeight="1">
      <c r="A72" s="50" t="s">
        <v>183</v>
      </c>
      <c r="B72" s="102" t="s">
        <v>184</v>
      </c>
      <c r="C72" s="51"/>
      <c r="D72" s="51"/>
      <c r="E72" s="51"/>
      <c r="F72" s="76">
        <v>1039.3</v>
      </c>
      <c r="G72" s="76">
        <v>1111.1</v>
      </c>
      <c r="H72" s="52">
        <f t="shared" si="0"/>
        <v>106.90849610314635</v>
      </c>
    </row>
    <row r="73" spans="1:8" ht="60" customHeight="1">
      <c r="A73" s="62" t="s">
        <v>305</v>
      </c>
      <c r="B73" s="72" t="s">
        <v>304</v>
      </c>
      <c r="C73" s="51"/>
      <c r="D73" s="51"/>
      <c r="E73" s="51"/>
      <c r="F73" s="76">
        <f>F74</f>
        <v>914.9000000000001</v>
      </c>
      <c r="G73" s="76">
        <f>G74</f>
        <v>977.1</v>
      </c>
      <c r="H73" s="52">
        <f t="shared" si="0"/>
        <v>106.79855721936823</v>
      </c>
    </row>
    <row r="74" spans="1:8" ht="64.5" customHeight="1">
      <c r="A74" s="53" t="s">
        <v>317</v>
      </c>
      <c r="B74" s="102" t="s">
        <v>212</v>
      </c>
      <c r="C74" s="51"/>
      <c r="D74" s="51"/>
      <c r="E74" s="51"/>
      <c r="F74" s="76">
        <f>F75+F76</f>
        <v>914.9000000000001</v>
      </c>
      <c r="G74" s="76">
        <f>G75+G76</f>
        <v>977.1</v>
      </c>
      <c r="H74" s="52">
        <f t="shared" si="0"/>
        <v>106.79855721936823</v>
      </c>
    </row>
    <row r="75" spans="1:8" ht="60" customHeight="1">
      <c r="A75" s="54" t="s">
        <v>301</v>
      </c>
      <c r="B75" s="73" t="s">
        <v>300</v>
      </c>
      <c r="C75" s="51"/>
      <c r="D75" s="51"/>
      <c r="E75" s="51"/>
      <c r="F75" s="76">
        <v>153.7</v>
      </c>
      <c r="G75" s="76">
        <v>207.4</v>
      </c>
      <c r="H75" s="52">
        <f t="shared" si="0"/>
        <v>134.93819128171765</v>
      </c>
    </row>
    <row r="76" spans="1:8" ht="70.5" customHeight="1">
      <c r="A76" s="54" t="s">
        <v>302</v>
      </c>
      <c r="B76" s="73" t="s">
        <v>303</v>
      </c>
      <c r="C76" s="51"/>
      <c r="D76" s="51"/>
      <c r="E76" s="51"/>
      <c r="F76" s="76">
        <v>761.2</v>
      </c>
      <c r="G76" s="76">
        <v>769.7</v>
      </c>
      <c r="H76" s="52">
        <f t="shared" si="0"/>
        <v>101.11665790856543</v>
      </c>
    </row>
    <row r="77" spans="1:8" ht="36.75" customHeight="1">
      <c r="A77" s="48" t="s">
        <v>75</v>
      </c>
      <c r="B77" s="103" t="s">
        <v>76</v>
      </c>
      <c r="C77" s="48">
        <f>C79</f>
        <v>72.5</v>
      </c>
      <c r="D77" s="48">
        <f>D79</f>
        <v>26.8</v>
      </c>
      <c r="E77" s="48">
        <f>E79</f>
        <v>0</v>
      </c>
      <c r="F77" s="75">
        <f>F79</f>
        <v>72.8</v>
      </c>
      <c r="G77" s="75">
        <f>G79</f>
        <v>72.8</v>
      </c>
      <c r="H77" s="47">
        <f aca="true" t="shared" si="1" ref="H77:H110">G77/F77*100</f>
        <v>100</v>
      </c>
    </row>
    <row r="78" spans="1:8" ht="56.25" customHeight="1">
      <c r="A78" s="50" t="s">
        <v>207</v>
      </c>
      <c r="B78" s="102" t="s">
        <v>265</v>
      </c>
      <c r="C78" s="48"/>
      <c r="D78" s="48"/>
      <c r="E78" s="48"/>
      <c r="F78" s="76">
        <f>F79</f>
        <v>72.8</v>
      </c>
      <c r="G78" s="76">
        <f>G79</f>
        <v>72.8</v>
      </c>
      <c r="H78" s="52">
        <f t="shared" si="1"/>
        <v>100</v>
      </c>
    </row>
    <row r="79" spans="1:8" ht="58.5" customHeight="1">
      <c r="A79" s="50" t="s">
        <v>77</v>
      </c>
      <c r="B79" s="72" t="s">
        <v>270</v>
      </c>
      <c r="C79" s="51">
        <v>72.5</v>
      </c>
      <c r="D79" s="51">
        <v>26.8</v>
      </c>
      <c r="E79" s="51">
        <v>0</v>
      </c>
      <c r="F79" s="76">
        <v>72.8</v>
      </c>
      <c r="G79" s="76">
        <v>72.8</v>
      </c>
      <c r="H79" s="52">
        <f t="shared" si="1"/>
        <v>100</v>
      </c>
    </row>
    <row r="80" spans="1:8" ht="46.5" customHeight="1">
      <c r="A80" s="48" t="s">
        <v>78</v>
      </c>
      <c r="B80" s="103" t="s">
        <v>79</v>
      </c>
      <c r="C80" s="46">
        <v>972</v>
      </c>
      <c r="D80" s="46">
        <v>1008.7</v>
      </c>
      <c r="E80" s="48">
        <v>1145</v>
      </c>
      <c r="F80" s="75">
        <f>F81+F82+F83+F84+F85+F86+F87+F88+F89+F91+F92+F94+F95+F93</f>
        <v>675</v>
      </c>
      <c r="G80" s="75">
        <f>G81+G82+G83+G84+G85+G86+G87+G88+G89+G91+G92+G94+G95+G93</f>
        <v>715.6999999999999</v>
      </c>
      <c r="H80" s="47">
        <f t="shared" si="1"/>
        <v>106.02962962962962</v>
      </c>
    </row>
    <row r="81" spans="1:8" ht="152.25" customHeight="1">
      <c r="A81" s="54" t="s">
        <v>190</v>
      </c>
      <c r="B81" s="73" t="s">
        <v>297</v>
      </c>
      <c r="C81" s="46"/>
      <c r="D81" s="46"/>
      <c r="E81" s="48"/>
      <c r="F81" s="76">
        <v>10</v>
      </c>
      <c r="G81" s="76">
        <v>12</v>
      </c>
      <c r="H81" s="52">
        <f t="shared" si="1"/>
        <v>120</v>
      </c>
    </row>
    <row r="82" spans="1:8" ht="90.75" customHeight="1">
      <c r="A82" s="54" t="s">
        <v>191</v>
      </c>
      <c r="B82" s="73" t="s">
        <v>192</v>
      </c>
      <c r="C82" s="46"/>
      <c r="D82" s="46"/>
      <c r="E82" s="48"/>
      <c r="F82" s="76">
        <v>0.5</v>
      </c>
      <c r="G82" s="76">
        <v>0.5</v>
      </c>
      <c r="H82" s="52">
        <f t="shared" si="1"/>
        <v>100</v>
      </c>
    </row>
    <row r="83" spans="1:8" ht="78.75" customHeight="1">
      <c r="A83" s="54" t="s">
        <v>193</v>
      </c>
      <c r="B83" s="73" t="s">
        <v>194</v>
      </c>
      <c r="C83" s="46"/>
      <c r="D83" s="46"/>
      <c r="E83" s="48"/>
      <c r="F83" s="76">
        <v>27</v>
      </c>
      <c r="G83" s="76">
        <v>41</v>
      </c>
      <c r="H83" s="52">
        <f t="shared" si="1"/>
        <v>151.85185185185185</v>
      </c>
    </row>
    <row r="84" spans="1:8" ht="84" customHeight="1">
      <c r="A84" s="54" t="s">
        <v>221</v>
      </c>
      <c r="B84" s="107" t="s">
        <v>223</v>
      </c>
      <c r="C84" s="46"/>
      <c r="D84" s="46"/>
      <c r="E84" s="48"/>
      <c r="F84" s="76">
        <v>6</v>
      </c>
      <c r="G84" s="76">
        <v>6</v>
      </c>
      <c r="H84" s="52">
        <v>0</v>
      </c>
    </row>
    <row r="85" spans="1:8" ht="45" hidden="1">
      <c r="A85" s="54" t="s">
        <v>220</v>
      </c>
      <c r="B85" s="73" t="s">
        <v>214</v>
      </c>
      <c r="C85" s="46"/>
      <c r="D85" s="46"/>
      <c r="E85" s="48"/>
      <c r="F85" s="76">
        <v>0</v>
      </c>
      <c r="G85" s="76">
        <v>0</v>
      </c>
      <c r="H85" s="52">
        <v>0</v>
      </c>
    </row>
    <row r="86" spans="1:8" ht="45" hidden="1">
      <c r="A86" s="54" t="s">
        <v>219</v>
      </c>
      <c r="B86" s="107" t="s">
        <v>224</v>
      </c>
      <c r="C86" s="46"/>
      <c r="D86" s="46"/>
      <c r="E86" s="48"/>
      <c r="F86" s="76"/>
      <c r="G86" s="76">
        <v>0</v>
      </c>
      <c r="H86" s="52">
        <v>0</v>
      </c>
    </row>
    <row r="87" spans="1:8" ht="39" customHeight="1">
      <c r="A87" s="54" t="s">
        <v>195</v>
      </c>
      <c r="B87" s="73" t="s">
        <v>196</v>
      </c>
      <c r="C87" s="46"/>
      <c r="D87" s="46"/>
      <c r="E87" s="48"/>
      <c r="F87" s="76">
        <v>36.3</v>
      </c>
      <c r="G87" s="76">
        <v>36.3</v>
      </c>
      <c r="H87" s="52">
        <f t="shared" si="1"/>
        <v>100</v>
      </c>
    </row>
    <row r="88" spans="1:8" ht="83.25" customHeight="1">
      <c r="A88" s="54" t="s">
        <v>215</v>
      </c>
      <c r="B88" s="73" t="s">
        <v>216</v>
      </c>
      <c r="C88" s="46"/>
      <c r="D88" s="46"/>
      <c r="E88" s="48"/>
      <c r="F88" s="76">
        <v>0</v>
      </c>
      <c r="G88" s="76">
        <v>-17.5</v>
      </c>
      <c r="H88" s="52"/>
    </row>
    <row r="89" spans="1:8" ht="60.75" customHeight="1">
      <c r="A89" s="54" t="s">
        <v>278</v>
      </c>
      <c r="B89" s="102" t="s">
        <v>280</v>
      </c>
      <c r="C89" s="46"/>
      <c r="D89" s="46"/>
      <c r="E89" s="48"/>
      <c r="F89" s="76">
        <f>F90</f>
        <v>2.5</v>
      </c>
      <c r="G89" s="76">
        <f>G90</f>
        <v>2.5</v>
      </c>
      <c r="H89" s="52">
        <f>G89/F89*100</f>
        <v>100</v>
      </c>
    </row>
    <row r="90" spans="1:8" ht="84.75" customHeight="1">
      <c r="A90" s="54" t="s">
        <v>279</v>
      </c>
      <c r="B90" s="102" t="s">
        <v>281</v>
      </c>
      <c r="C90" s="46"/>
      <c r="D90" s="46"/>
      <c r="E90" s="48"/>
      <c r="F90" s="76">
        <v>2.5</v>
      </c>
      <c r="G90" s="76">
        <v>2.5</v>
      </c>
      <c r="H90" s="52">
        <f t="shared" si="1"/>
        <v>100</v>
      </c>
    </row>
    <row r="91" spans="1:8" ht="39" customHeight="1">
      <c r="A91" s="54" t="s">
        <v>204</v>
      </c>
      <c r="B91" s="102" t="s">
        <v>205</v>
      </c>
      <c r="C91" s="46"/>
      <c r="D91" s="46"/>
      <c r="E91" s="48"/>
      <c r="F91" s="76">
        <v>0</v>
      </c>
      <c r="G91" s="77">
        <v>1</v>
      </c>
      <c r="H91" s="52"/>
    </row>
    <row r="92" spans="1:8" ht="60" hidden="1">
      <c r="A92" s="54" t="s">
        <v>282</v>
      </c>
      <c r="B92" s="102" t="s">
        <v>283</v>
      </c>
      <c r="C92" s="46"/>
      <c r="D92" s="46"/>
      <c r="E92" s="48"/>
      <c r="F92" s="76">
        <v>0</v>
      </c>
      <c r="G92" s="77">
        <v>0</v>
      </c>
      <c r="H92" s="52" t="e">
        <f t="shared" si="1"/>
        <v>#DIV/0!</v>
      </c>
    </row>
    <row r="93" spans="1:8" ht="100.5" customHeight="1">
      <c r="A93" s="54" t="s">
        <v>307</v>
      </c>
      <c r="B93" s="72" t="s">
        <v>306</v>
      </c>
      <c r="C93" s="46"/>
      <c r="D93" s="46"/>
      <c r="E93" s="48"/>
      <c r="F93" s="76">
        <v>29.8</v>
      </c>
      <c r="G93" s="77">
        <v>29.8</v>
      </c>
      <c r="H93" s="52">
        <f t="shared" si="1"/>
        <v>100</v>
      </c>
    </row>
    <row r="94" spans="1:8" ht="88.5" customHeight="1">
      <c r="A94" s="54" t="s">
        <v>203</v>
      </c>
      <c r="B94" s="102" t="s">
        <v>206</v>
      </c>
      <c r="C94" s="46"/>
      <c r="D94" s="46"/>
      <c r="E94" s="48"/>
      <c r="F94" s="76">
        <v>190.8</v>
      </c>
      <c r="G94" s="76">
        <v>191.7</v>
      </c>
      <c r="H94" s="52">
        <f t="shared" si="1"/>
        <v>100.47169811320754</v>
      </c>
    </row>
    <row r="95" spans="1:8" ht="60.75" customHeight="1">
      <c r="A95" s="54" t="s">
        <v>197</v>
      </c>
      <c r="B95" s="73" t="s">
        <v>198</v>
      </c>
      <c r="C95" s="46"/>
      <c r="D95" s="46"/>
      <c r="E95" s="48"/>
      <c r="F95" s="76">
        <v>372.1</v>
      </c>
      <c r="G95" s="76">
        <v>412.4</v>
      </c>
      <c r="H95" s="52">
        <f t="shared" si="1"/>
        <v>110.83042192958881</v>
      </c>
    </row>
    <row r="96" spans="1:8" ht="15" hidden="1">
      <c r="A96" s="53" t="s">
        <v>222</v>
      </c>
      <c r="B96" s="102" t="s">
        <v>290</v>
      </c>
      <c r="C96" s="51"/>
      <c r="D96" s="51"/>
      <c r="E96" s="51"/>
      <c r="F96" s="76">
        <f>F97</f>
        <v>0</v>
      </c>
      <c r="G96" s="75"/>
      <c r="H96" s="52"/>
    </row>
    <row r="97" spans="1:8" ht="30" hidden="1">
      <c r="A97" s="53" t="s">
        <v>289</v>
      </c>
      <c r="B97" s="102" t="s">
        <v>127</v>
      </c>
      <c r="C97" s="51"/>
      <c r="D97" s="51"/>
      <c r="E97" s="51"/>
      <c r="F97" s="76">
        <v>0</v>
      </c>
      <c r="G97" s="75"/>
      <c r="H97" s="52"/>
    </row>
    <row r="98" spans="1:8" ht="27.75" customHeight="1">
      <c r="A98" s="32" t="s">
        <v>80</v>
      </c>
      <c r="B98" s="108" t="s">
        <v>81</v>
      </c>
      <c r="C98" s="32" t="e">
        <f>C99+#REF!</f>
        <v>#REF!</v>
      </c>
      <c r="D98" s="32" t="e">
        <f>D99+#REF!+D100+#REF!+D107</f>
        <v>#REF!</v>
      </c>
      <c r="E98" s="32" t="e">
        <f>E99+#REF!+E100+#REF!+E107</f>
        <v>#REF!</v>
      </c>
      <c r="F98" s="75">
        <f>F99+F123+F128+F121</f>
        <v>533940.6</v>
      </c>
      <c r="G98" s="75">
        <f>G99+G123+G128+G121</f>
        <v>530514.2000000001</v>
      </c>
      <c r="H98" s="47">
        <f t="shared" si="1"/>
        <v>99.35828067766342</v>
      </c>
    </row>
    <row r="99" spans="1:8" ht="85.5">
      <c r="A99" s="48" t="s">
        <v>82</v>
      </c>
      <c r="B99" s="103" t="s">
        <v>177</v>
      </c>
      <c r="C99" s="48" t="e">
        <f>SUM(C100+#REF!+C107)</f>
        <v>#REF!</v>
      </c>
      <c r="D99" s="48">
        <v>16522.8</v>
      </c>
      <c r="E99" s="48"/>
      <c r="F99" s="75">
        <f>F100+F107+F116+F103</f>
        <v>532295.1</v>
      </c>
      <c r="G99" s="75">
        <f>G100+G107+G116+G103</f>
        <v>529854.6000000001</v>
      </c>
      <c r="H99" s="47">
        <f aca="true" t="shared" si="2" ref="H99:H104">G99/F99*100</f>
        <v>99.54151372049078</v>
      </c>
    </row>
    <row r="100" spans="1:8" ht="39.75" customHeight="1">
      <c r="A100" s="48" t="s">
        <v>291</v>
      </c>
      <c r="B100" s="103" t="s">
        <v>292</v>
      </c>
      <c r="C100" s="46"/>
      <c r="D100" s="46"/>
      <c r="E100" s="46"/>
      <c r="F100" s="75">
        <f>F102</f>
        <v>143274.7</v>
      </c>
      <c r="G100" s="75">
        <f>G102</f>
        <v>143274.7</v>
      </c>
      <c r="H100" s="47">
        <f t="shared" si="2"/>
        <v>100</v>
      </c>
    </row>
    <row r="101" spans="1:8" ht="37.5" customHeight="1">
      <c r="A101" s="50" t="s">
        <v>123</v>
      </c>
      <c r="B101" s="102" t="s">
        <v>83</v>
      </c>
      <c r="C101" s="51">
        <v>78312.3</v>
      </c>
      <c r="D101" s="51">
        <v>124060</v>
      </c>
      <c r="E101" s="51">
        <v>107010</v>
      </c>
      <c r="F101" s="63">
        <f>F102</f>
        <v>143274.7</v>
      </c>
      <c r="G101" s="63">
        <f>G102</f>
        <v>143274.7</v>
      </c>
      <c r="H101" s="52">
        <f t="shared" si="2"/>
        <v>100</v>
      </c>
    </row>
    <row r="102" spans="1:8" ht="39.75" customHeight="1">
      <c r="A102" s="50" t="s">
        <v>293</v>
      </c>
      <c r="B102" s="102" t="s">
        <v>294</v>
      </c>
      <c r="C102" s="46"/>
      <c r="D102" s="46"/>
      <c r="E102" s="46"/>
      <c r="F102" s="63">
        <v>143274.7</v>
      </c>
      <c r="G102" s="63">
        <v>143274.7</v>
      </c>
      <c r="H102" s="52">
        <f t="shared" si="2"/>
        <v>100</v>
      </c>
    </row>
    <row r="103" spans="1:8" ht="50.25" customHeight="1">
      <c r="A103" s="48" t="s">
        <v>84</v>
      </c>
      <c r="B103" s="109" t="s">
        <v>335</v>
      </c>
      <c r="C103" s="46"/>
      <c r="D103" s="46"/>
      <c r="E103" s="46"/>
      <c r="F103" s="79">
        <f>F104+F105+F106</f>
        <v>25641.2</v>
      </c>
      <c r="G103" s="79">
        <f>G104+G105+G106</f>
        <v>23518.3</v>
      </c>
      <c r="H103" s="47">
        <f t="shared" si="2"/>
        <v>91.72074629892516</v>
      </c>
    </row>
    <row r="104" spans="1:8" ht="68.25" customHeight="1">
      <c r="A104" s="50" t="s">
        <v>336</v>
      </c>
      <c r="B104" s="73" t="s">
        <v>337</v>
      </c>
      <c r="C104" s="51"/>
      <c r="D104" s="51"/>
      <c r="E104" s="51"/>
      <c r="F104" s="76">
        <v>1835.5</v>
      </c>
      <c r="G104" s="78">
        <v>1835.5</v>
      </c>
      <c r="H104" s="52">
        <f t="shared" si="2"/>
        <v>100</v>
      </c>
    </row>
    <row r="105" spans="1:8" ht="104.25" customHeight="1">
      <c r="A105" s="50" t="s">
        <v>285</v>
      </c>
      <c r="B105" s="72" t="s">
        <v>338</v>
      </c>
      <c r="C105" s="51"/>
      <c r="D105" s="51"/>
      <c r="E105" s="51"/>
      <c r="F105" s="76">
        <v>11469.2</v>
      </c>
      <c r="G105" s="78">
        <v>11092.9</v>
      </c>
      <c r="H105" s="52">
        <f t="shared" si="1"/>
        <v>96.71903881700553</v>
      </c>
    </row>
    <row r="106" spans="1:8" ht="45" customHeight="1">
      <c r="A106" s="50" t="s">
        <v>254</v>
      </c>
      <c r="B106" s="102" t="s">
        <v>255</v>
      </c>
      <c r="C106" s="51"/>
      <c r="D106" s="51"/>
      <c r="E106" s="51"/>
      <c r="F106" s="76">
        <v>12336.5</v>
      </c>
      <c r="G106" s="78">
        <v>10589.9</v>
      </c>
      <c r="H106" s="52">
        <f t="shared" si="1"/>
        <v>85.84201353706482</v>
      </c>
    </row>
    <row r="107" spans="1:8" ht="51.75" customHeight="1">
      <c r="A107" s="48" t="s">
        <v>125</v>
      </c>
      <c r="B107" s="103" t="s">
        <v>256</v>
      </c>
      <c r="C107" s="46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07" s="46" t="e">
        <f>SUM(#REF!)</f>
        <v>#REF!</v>
      </c>
      <c r="E107" s="46" t="e">
        <f>SUM(#REF!)</f>
        <v>#REF!</v>
      </c>
      <c r="F107" s="66">
        <f>SUM(F108:F115)</f>
        <v>357653.9</v>
      </c>
      <c r="G107" s="66">
        <f>SUM(G108:G115)</f>
        <v>357336.4</v>
      </c>
      <c r="H107" s="47">
        <f t="shared" si="1"/>
        <v>99.91122702702249</v>
      </c>
    </row>
    <row r="108" spans="1:8" ht="53.25" customHeight="1">
      <c r="A108" s="50" t="s">
        <v>260</v>
      </c>
      <c r="B108" s="102" t="s">
        <v>257</v>
      </c>
      <c r="C108" s="46"/>
      <c r="D108" s="46"/>
      <c r="E108" s="46"/>
      <c r="F108" s="77">
        <v>1468.5</v>
      </c>
      <c r="G108" s="77">
        <v>1478</v>
      </c>
      <c r="H108" s="52">
        <f t="shared" si="1"/>
        <v>100.64691862444673</v>
      </c>
    </row>
    <row r="109" spans="1:8" ht="43.5" customHeight="1" hidden="1">
      <c r="A109" s="50" t="s">
        <v>286</v>
      </c>
      <c r="B109" s="102" t="s">
        <v>287</v>
      </c>
      <c r="C109" s="46"/>
      <c r="D109" s="46"/>
      <c r="E109" s="46"/>
      <c r="F109" s="77">
        <v>0</v>
      </c>
      <c r="G109" s="77">
        <v>0</v>
      </c>
      <c r="H109" s="52" t="e">
        <f t="shared" si="1"/>
        <v>#DIV/0!</v>
      </c>
    </row>
    <row r="110" spans="1:8" ht="56.25" customHeight="1">
      <c r="A110" s="50" t="s">
        <v>259</v>
      </c>
      <c r="B110" s="102" t="s">
        <v>258</v>
      </c>
      <c r="C110" s="46"/>
      <c r="D110" s="46"/>
      <c r="E110" s="46"/>
      <c r="F110" s="77">
        <v>6612.9</v>
      </c>
      <c r="G110" s="77">
        <v>6612.9</v>
      </c>
      <c r="H110" s="52">
        <f t="shared" si="1"/>
        <v>100</v>
      </c>
    </row>
    <row r="111" spans="1:8" ht="53.25" customHeight="1">
      <c r="A111" s="50" t="s">
        <v>262</v>
      </c>
      <c r="B111" s="110" t="s">
        <v>261</v>
      </c>
      <c r="C111" s="46"/>
      <c r="D111" s="46"/>
      <c r="E111" s="46"/>
      <c r="F111" s="77">
        <v>342033.8</v>
      </c>
      <c r="G111" s="77">
        <v>341706.8</v>
      </c>
      <c r="H111" s="52">
        <f aca="true" t="shared" si="3" ref="H111:H130">G111/F111*100</f>
        <v>99.90439541355269</v>
      </c>
    </row>
    <row r="112" spans="1:8" ht="102" customHeight="1">
      <c r="A112" s="50" t="s">
        <v>263</v>
      </c>
      <c r="B112" s="73" t="s">
        <v>339</v>
      </c>
      <c r="C112" s="94"/>
      <c r="D112" s="51"/>
      <c r="E112" s="51"/>
      <c r="F112" s="95">
        <v>3722.8</v>
      </c>
      <c r="G112" s="95">
        <v>3722.8</v>
      </c>
      <c r="H112" s="52">
        <f t="shared" si="3"/>
        <v>100</v>
      </c>
    </row>
    <row r="113" spans="1:8" ht="122.25" customHeight="1">
      <c r="A113" s="50" t="s">
        <v>264</v>
      </c>
      <c r="B113" s="73" t="s">
        <v>340</v>
      </c>
      <c r="C113" s="51"/>
      <c r="D113" s="51"/>
      <c r="E113" s="51"/>
      <c r="F113" s="78">
        <v>2438</v>
      </c>
      <c r="G113" s="76">
        <v>2438</v>
      </c>
      <c r="H113" s="52">
        <f t="shared" si="3"/>
        <v>100</v>
      </c>
    </row>
    <row r="114" spans="1:8" ht="102" customHeight="1">
      <c r="A114" s="116" t="s">
        <v>350</v>
      </c>
      <c r="B114" s="119" t="s">
        <v>351</v>
      </c>
      <c r="C114" s="117"/>
      <c r="D114" s="117"/>
      <c r="E114" s="117"/>
      <c r="F114" s="118">
        <v>1223.9</v>
      </c>
      <c r="G114" s="118">
        <v>1223.9</v>
      </c>
      <c r="H114" s="52">
        <f t="shared" si="3"/>
        <v>100</v>
      </c>
    </row>
    <row r="115" spans="1:8" ht="84" customHeight="1">
      <c r="A115" s="116" t="s">
        <v>352</v>
      </c>
      <c r="B115" s="120" t="s">
        <v>353</v>
      </c>
      <c r="C115" s="117"/>
      <c r="D115" s="117"/>
      <c r="E115" s="117"/>
      <c r="F115" s="118">
        <v>154</v>
      </c>
      <c r="G115" s="118">
        <v>154</v>
      </c>
      <c r="H115" s="52">
        <f t="shared" si="3"/>
        <v>100</v>
      </c>
    </row>
    <row r="116" spans="1:8" ht="23.25" customHeight="1">
      <c r="A116" s="48" t="s">
        <v>116</v>
      </c>
      <c r="B116" s="111" t="s">
        <v>124</v>
      </c>
      <c r="C116" s="46"/>
      <c r="D116" s="46"/>
      <c r="E116" s="46"/>
      <c r="F116" s="75">
        <f>F117+F119+F120+F118</f>
        <v>5725.3</v>
      </c>
      <c r="G116" s="75">
        <f>G117+G119+G120+G118</f>
        <v>5725.200000000001</v>
      </c>
      <c r="H116" s="47">
        <f t="shared" si="3"/>
        <v>99.99825336663581</v>
      </c>
    </row>
    <row r="117" spans="1:8" ht="87" customHeight="1">
      <c r="A117" s="50" t="s">
        <v>266</v>
      </c>
      <c r="B117" s="112" t="s">
        <v>213</v>
      </c>
      <c r="C117" s="46"/>
      <c r="D117" s="46"/>
      <c r="E117" s="46">
        <v>4785.1</v>
      </c>
      <c r="F117" s="78">
        <v>1280</v>
      </c>
      <c r="G117" s="78">
        <v>1279.9</v>
      </c>
      <c r="H117" s="52">
        <f t="shared" si="3"/>
        <v>99.9921875</v>
      </c>
    </row>
    <row r="118" spans="1:8" ht="62.25" customHeight="1">
      <c r="A118" s="116" t="s">
        <v>354</v>
      </c>
      <c r="B118" s="120" t="s">
        <v>355</v>
      </c>
      <c r="C118" s="121"/>
      <c r="D118" s="121"/>
      <c r="E118" s="121"/>
      <c r="F118" s="118">
        <v>13.1</v>
      </c>
      <c r="G118" s="118">
        <v>13.1</v>
      </c>
      <c r="H118" s="52">
        <f t="shared" si="3"/>
        <v>100</v>
      </c>
    </row>
    <row r="119" spans="1:8" ht="87" customHeight="1">
      <c r="A119" s="50" t="s">
        <v>341</v>
      </c>
      <c r="B119" s="72" t="s">
        <v>342</v>
      </c>
      <c r="C119" s="46"/>
      <c r="D119" s="46"/>
      <c r="E119" s="46"/>
      <c r="F119" s="78">
        <v>50</v>
      </c>
      <c r="G119" s="78">
        <v>50</v>
      </c>
      <c r="H119" s="52">
        <f t="shared" si="3"/>
        <v>100</v>
      </c>
    </row>
    <row r="120" spans="1:8" ht="47.25" customHeight="1">
      <c r="A120" s="50" t="s">
        <v>267</v>
      </c>
      <c r="B120" s="102" t="s">
        <v>146</v>
      </c>
      <c r="C120" s="46"/>
      <c r="D120" s="46"/>
      <c r="E120" s="46"/>
      <c r="F120" s="76">
        <v>4382.2</v>
      </c>
      <c r="G120" s="76">
        <v>4382.2</v>
      </c>
      <c r="H120" s="52">
        <f t="shared" si="3"/>
        <v>100</v>
      </c>
    </row>
    <row r="121" spans="1:8" ht="39.75" customHeight="1">
      <c r="A121" s="96" t="s">
        <v>252</v>
      </c>
      <c r="B121" s="113" t="s">
        <v>225</v>
      </c>
      <c r="C121" s="46"/>
      <c r="D121" s="46"/>
      <c r="E121" s="46"/>
      <c r="F121" s="75">
        <f>F122</f>
        <v>0</v>
      </c>
      <c r="G121" s="75">
        <f>G122</f>
        <v>10</v>
      </c>
      <c r="H121" s="52"/>
    </row>
    <row r="122" spans="1:8" ht="42.75" customHeight="1">
      <c r="A122" s="57" t="s">
        <v>268</v>
      </c>
      <c r="B122" s="72" t="s">
        <v>253</v>
      </c>
      <c r="C122" s="46"/>
      <c r="D122" s="46"/>
      <c r="E122" s="46"/>
      <c r="F122" s="76">
        <v>0</v>
      </c>
      <c r="G122" s="76">
        <v>10</v>
      </c>
      <c r="H122" s="52"/>
    </row>
    <row r="123" spans="1:8" ht="119.25" customHeight="1">
      <c r="A123" s="67" t="s">
        <v>251</v>
      </c>
      <c r="B123" s="114" t="s">
        <v>284</v>
      </c>
      <c r="C123" s="67"/>
      <c r="D123" s="67"/>
      <c r="E123" s="67"/>
      <c r="F123" s="79">
        <f>F124+F127</f>
        <v>1645.5</v>
      </c>
      <c r="G123" s="79">
        <f>G124+G127</f>
        <v>3930.5</v>
      </c>
      <c r="H123" s="47">
        <f t="shared" si="3"/>
        <v>238.86356730477058</v>
      </c>
    </row>
    <row r="124" spans="1:8" ht="96.75" customHeight="1">
      <c r="A124" s="69" t="s">
        <v>309</v>
      </c>
      <c r="B124" s="115" t="s">
        <v>310</v>
      </c>
      <c r="C124" s="67"/>
      <c r="D124" s="67"/>
      <c r="E124" s="67"/>
      <c r="F124" s="78">
        <v>476.9</v>
      </c>
      <c r="G124" s="78">
        <f>G125</f>
        <v>2761.9</v>
      </c>
      <c r="H124" s="52">
        <f t="shared" si="3"/>
        <v>579.1360872300273</v>
      </c>
    </row>
    <row r="125" spans="1:8" ht="86.25" customHeight="1">
      <c r="A125" s="69" t="s">
        <v>308</v>
      </c>
      <c r="B125" s="115" t="s">
        <v>311</v>
      </c>
      <c r="C125" s="67"/>
      <c r="D125" s="67"/>
      <c r="E125" s="67"/>
      <c r="F125" s="78">
        <v>476.9</v>
      </c>
      <c r="G125" s="78">
        <v>2761.9</v>
      </c>
      <c r="H125" s="52">
        <f t="shared" si="3"/>
        <v>579.1360872300273</v>
      </c>
    </row>
    <row r="126" spans="1:8" ht="64.5" customHeight="1">
      <c r="A126" s="69" t="s">
        <v>312</v>
      </c>
      <c r="B126" s="115" t="s">
        <v>313</v>
      </c>
      <c r="C126" s="67"/>
      <c r="D126" s="67"/>
      <c r="E126" s="67"/>
      <c r="F126" s="78">
        <v>1168.6</v>
      </c>
      <c r="G126" s="78">
        <f>G127</f>
        <v>1168.6</v>
      </c>
      <c r="H126" s="52">
        <f t="shared" si="3"/>
        <v>100</v>
      </c>
    </row>
    <row r="127" spans="1:8" ht="60">
      <c r="A127" s="69" t="s">
        <v>314</v>
      </c>
      <c r="B127" s="115" t="s">
        <v>315</v>
      </c>
      <c r="C127" s="69"/>
      <c r="D127" s="69"/>
      <c r="E127" s="69"/>
      <c r="F127" s="80">
        <v>1168.6</v>
      </c>
      <c r="G127" s="80">
        <v>1168.6</v>
      </c>
      <c r="H127" s="52">
        <f t="shared" si="3"/>
        <v>100</v>
      </c>
    </row>
    <row r="128" spans="1:8" ht="94.5" customHeight="1">
      <c r="A128" s="67" t="s">
        <v>269</v>
      </c>
      <c r="B128" s="114" t="s">
        <v>316</v>
      </c>
      <c r="C128" s="69"/>
      <c r="D128" s="69"/>
      <c r="E128" s="69"/>
      <c r="F128" s="81">
        <f>F129</f>
        <v>0</v>
      </c>
      <c r="G128" s="81">
        <f>G129</f>
        <v>-3280.9</v>
      </c>
      <c r="H128" s="56"/>
    </row>
    <row r="129" spans="1:8" ht="84.75" customHeight="1">
      <c r="A129" s="68" t="s">
        <v>250</v>
      </c>
      <c r="B129" s="115" t="s">
        <v>343</v>
      </c>
      <c r="C129" s="68" t="e">
        <f>C6+C98+C123</f>
        <v>#REF!</v>
      </c>
      <c r="D129" s="68" t="e">
        <f>D6+D98+D123</f>
        <v>#REF!</v>
      </c>
      <c r="E129" s="68" t="e">
        <f>E6+E98+E123</f>
        <v>#REF!</v>
      </c>
      <c r="F129" s="78">
        <v>0</v>
      </c>
      <c r="G129" s="78">
        <v>-3280.9</v>
      </c>
      <c r="H129" s="56"/>
    </row>
    <row r="130" spans="1:8" ht="18" customHeight="1">
      <c r="A130" s="70"/>
      <c r="B130" s="71" t="s">
        <v>85</v>
      </c>
      <c r="C130" s="67"/>
      <c r="D130" s="67"/>
      <c r="E130" s="67"/>
      <c r="F130" s="79">
        <f>F98+F6</f>
        <v>638696.9</v>
      </c>
      <c r="G130" s="79">
        <f>G98+G6</f>
        <v>635653.6000000001</v>
      </c>
      <c r="H130" s="59">
        <f t="shared" si="3"/>
        <v>99.52351420525136</v>
      </c>
    </row>
    <row r="131" spans="1:8" ht="20.25" customHeight="1">
      <c r="A131" s="8"/>
      <c r="B131" s="9" t="s">
        <v>86</v>
      </c>
      <c r="C131" s="9"/>
      <c r="D131" s="9"/>
      <c r="E131" s="9"/>
      <c r="F131" s="58"/>
      <c r="G131" s="7"/>
      <c r="H131" s="7"/>
    </row>
    <row r="132" spans="1:8" ht="69.75" customHeight="1">
      <c r="A132" s="10" t="s">
        <v>87</v>
      </c>
      <c r="B132" s="10" t="s">
        <v>88</v>
      </c>
      <c r="C132" s="11" t="s">
        <v>25</v>
      </c>
      <c r="D132" s="11" t="s">
        <v>111</v>
      </c>
      <c r="E132" s="11" t="s">
        <v>112</v>
      </c>
      <c r="F132" s="5" t="s">
        <v>332</v>
      </c>
      <c r="G132" s="5" t="s">
        <v>130</v>
      </c>
      <c r="H132" s="5" t="s">
        <v>26</v>
      </c>
    </row>
    <row r="133" spans="1:8" ht="12.75">
      <c r="A133" s="10">
        <v>1</v>
      </c>
      <c r="B133" s="10">
        <v>2</v>
      </c>
      <c r="C133" s="11"/>
      <c r="D133" s="11"/>
      <c r="E133" s="11"/>
      <c r="F133" s="12">
        <v>3</v>
      </c>
      <c r="G133" s="12">
        <v>4</v>
      </c>
      <c r="H133" s="12">
        <v>5</v>
      </c>
    </row>
    <row r="134" spans="1:8" ht="45">
      <c r="A134" s="27" t="s">
        <v>0</v>
      </c>
      <c r="B134" s="28" t="s">
        <v>178</v>
      </c>
      <c r="C134" s="29">
        <v>180.3</v>
      </c>
      <c r="D134" s="29">
        <v>298.7</v>
      </c>
      <c r="E134" s="29">
        <v>432.9</v>
      </c>
      <c r="F134" s="63">
        <v>805.7</v>
      </c>
      <c r="G134" s="64">
        <v>805.7</v>
      </c>
      <c r="H134" s="30">
        <f>G134/F134*100</f>
        <v>100</v>
      </c>
    </row>
    <row r="135" spans="1:8" ht="70.5" customHeight="1">
      <c r="A135" s="27" t="s">
        <v>1</v>
      </c>
      <c r="B135" s="28" t="s">
        <v>155</v>
      </c>
      <c r="C135" s="29">
        <v>665.4</v>
      </c>
      <c r="D135" s="29">
        <v>685.8</v>
      </c>
      <c r="E135" s="29">
        <v>1041.4</v>
      </c>
      <c r="F135" s="63">
        <v>2802.4</v>
      </c>
      <c r="G135" s="64">
        <v>2801.4</v>
      </c>
      <c r="H135" s="30">
        <f>G135/F135*100</f>
        <v>99.96431630031401</v>
      </c>
    </row>
    <row r="136" spans="1:8" ht="70.5" customHeight="1">
      <c r="A136" s="27" t="s">
        <v>2</v>
      </c>
      <c r="B136" s="74" t="s">
        <v>179</v>
      </c>
      <c r="C136" s="29">
        <v>8001.2</v>
      </c>
      <c r="D136" s="29">
        <v>10797.8</v>
      </c>
      <c r="E136" s="29">
        <v>10133.5</v>
      </c>
      <c r="F136" s="63">
        <v>16204.1</v>
      </c>
      <c r="G136" s="64">
        <v>16052.5</v>
      </c>
      <c r="H136" s="30">
        <f>G136/F136*100</f>
        <v>99.06443430983516</v>
      </c>
    </row>
    <row r="137" spans="1:8" ht="55.5" customHeight="1">
      <c r="A137" s="27" t="s">
        <v>3</v>
      </c>
      <c r="B137" s="28" t="s">
        <v>156</v>
      </c>
      <c r="C137" s="29">
        <v>2463.7</v>
      </c>
      <c r="D137" s="29">
        <v>3664.8</v>
      </c>
      <c r="E137" s="29">
        <v>4840.9</v>
      </c>
      <c r="F137" s="63">
        <v>11441.4</v>
      </c>
      <c r="G137" s="64">
        <v>11421.8</v>
      </c>
      <c r="H137" s="30">
        <f>G137/F137*100</f>
        <v>99.82869229290121</v>
      </c>
    </row>
    <row r="138" spans="1:8" ht="27.75" customHeight="1">
      <c r="A138" s="27" t="s">
        <v>147</v>
      </c>
      <c r="B138" s="74" t="s">
        <v>89</v>
      </c>
      <c r="C138" s="29">
        <v>1106.5</v>
      </c>
      <c r="D138" s="29">
        <v>6275.6</v>
      </c>
      <c r="E138" s="29">
        <v>2080</v>
      </c>
      <c r="F138" s="63">
        <v>17200.8</v>
      </c>
      <c r="G138" s="64">
        <v>16986.8</v>
      </c>
      <c r="H138" s="30">
        <f aca="true" t="shared" si="4" ref="H138:H178">G138/F138*100</f>
        <v>98.75587181991536</v>
      </c>
    </row>
    <row r="139" spans="1:8" ht="33.75" customHeight="1">
      <c r="A139" s="32" t="s">
        <v>4</v>
      </c>
      <c r="B139" s="33" t="s">
        <v>90</v>
      </c>
      <c r="C139" s="32">
        <f>SUM(C134:C138)</f>
        <v>12417.099999999999</v>
      </c>
      <c r="D139" s="32">
        <f>SUM(D134:D138)</f>
        <v>21722.699999999997</v>
      </c>
      <c r="E139" s="32">
        <f>SUM(E134:E138)</f>
        <v>18528.699999999997</v>
      </c>
      <c r="F139" s="65">
        <f>SUM(F134:F138)</f>
        <v>48454.399999999994</v>
      </c>
      <c r="G139" s="65">
        <f>SUM(G134:G138)</f>
        <v>48068.2</v>
      </c>
      <c r="H139" s="34">
        <f t="shared" si="4"/>
        <v>99.20296196011095</v>
      </c>
    </row>
    <row r="140" spans="1:8" ht="45">
      <c r="A140" s="31" t="s">
        <v>5</v>
      </c>
      <c r="B140" s="74" t="s">
        <v>148</v>
      </c>
      <c r="C140" s="29">
        <v>112.4</v>
      </c>
      <c r="D140" s="29">
        <v>33.7</v>
      </c>
      <c r="E140" s="37">
        <v>189</v>
      </c>
      <c r="F140" s="63">
        <v>248.4</v>
      </c>
      <c r="G140" s="64">
        <v>248.1</v>
      </c>
      <c r="H140" s="30">
        <f>G140/F140*100</f>
        <v>99.8792270531401</v>
      </c>
    </row>
    <row r="141" spans="1:8" ht="40.5" customHeight="1">
      <c r="A141" s="31" t="s">
        <v>117</v>
      </c>
      <c r="B141" s="74" t="s">
        <v>91</v>
      </c>
      <c r="C141" s="29"/>
      <c r="D141" s="29"/>
      <c r="E141" s="37"/>
      <c r="F141" s="63">
        <v>98.1</v>
      </c>
      <c r="G141" s="64">
        <v>98</v>
      </c>
      <c r="H141" s="30">
        <f>G141/F141*100</f>
        <v>99.8980632008155</v>
      </c>
    </row>
    <row r="142" spans="1:8" ht="57">
      <c r="A142" s="32" t="s">
        <v>6</v>
      </c>
      <c r="B142" s="33" t="s">
        <v>92</v>
      </c>
      <c r="C142" s="38">
        <f>SUM(C141:C141)</f>
        <v>0</v>
      </c>
      <c r="D142" s="38">
        <f>SUM(D141:D141)</f>
        <v>0</v>
      </c>
      <c r="E142" s="38">
        <f>SUM(E141:E141)</f>
        <v>0</v>
      </c>
      <c r="F142" s="65">
        <f>SUM(F140:F141)</f>
        <v>346.5</v>
      </c>
      <c r="G142" s="65">
        <f>SUM(G140:G141)</f>
        <v>346.1</v>
      </c>
      <c r="H142" s="34">
        <f t="shared" si="4"/>
        <v>99.88455988455989</v>
      </c>
    </row>
    <row r="143" spans="1:8" ht="15">
      <c r="A143" s="27" t="s">
        <v>7</v>
      </c>
      <c r="B143" s="28" t="s">
        <v>93</v>
      </c>
      <c r="C143" s="29">
        <v>5457.9</v>
      </c>
      <c r="D143" s="29">
        <v>6387.4</v>
      </c>
      <c r="E143" s="29">
        <v>6084.9</v>
      </c>
      <c r="F143" s="63">
        <v>5810.2</v>
      </c>
      <c r="G143" s="64">
        <v>5753.1</v>
      </c>
      <c r="H143" s="30">
        <f t="shared" si="4"/>
        <v>99.01724553371658</v>
      </c>
    </row>
    <row r="144" spans="1:8" ht="15">
      <c r="A144" s="27" t="s">
        <v>276</v>
      </c>
      <c r="B144" s="28" t="s">
        <v>277</v>
      </c>
      <c r="C144" s="29"/>
      <c r="D144" s="29"/>
      <c r="E144" s="29"/>
      <c r="F144" s="63">
        <v>1022.8</v>
      </c>
      <c r="G144" s="64">
        <v>1022.7</v>
      </c>
      <c r="H144" s="30">
        <f t="shared" si="4"/>
        <v>99.99022291748143</v>
      </c>
    </row>
    <row r="145" spans="1:8" ht="15">
      <c r="A145" s="31" t="s">
        <v>329</v>
      </c>
      <c r="B145" s="28" t="s">
        <v>328</v>
      </c>
      <c r="C145" s="29"/>
      <c r="D145" s="29"/>
      <c r="E145" s="29"/>
      <c r="F145" s="63">
        <v>3703.2</v>
      </c>
      <c r="G145" s="64">
        <v>3694.2</v>
      </c>
      <c r="H145" s="30">
        <f t="shared" si="4"/>
        <v>99.75696694750486</v>
      </c>
    </row>
    <row r="146" spans="1:8" ht="15">
      <c r="A146" s="27" t="s">
        <v>118</v>
      </c>
      <c r="B146" s="28" t="s">
        <v>149</v>
      </c>
      <c r="C146" s="29"/>
      <c r="D146" s="29"/>
      <c r="E146" s="29"/>
      <c r="F146" s="63">
        <v>23589.5</v>
      </c>
      <c r="G146" s="64">
        <v>21709.8</v>
      </c>
      <c r="H146" s="30">
        <f t="shared" si="4"/>
        <v>92.03162423959812</v>
      </c>
    </row>
    <row r="147" spans="1:8" ht="30">
      <c r="A147" s="27" t="s">
        <v>119</v>
      </c>
      <c r="B147" s="74" t="s">
        <v>94</v>
      </c>
      <c r="C147" s="29">
        <v>893</v>
      </c>
      <c r="D147" s="29">
        <v>30</v>
      </c>
      <c r="E147" s="29">
        <v>675</v>
      </c>
      <c r="F147" s="63">
        <v>1986.5</v>
      </c>
      <c r="G147" s="64">
        <v>1986.5</v>
      </c>
      <c r="H147" s="30">
        <f t="shared" si="4"/>
        <v>100</v>
      </c>
    </row>
    <row r="148" spans="1:8" ht="14.25">
      <c r="A148" s="32" t="s">
        <v>8</v>
      </c>
      <c r="B148" s="33" t="s">
        <v>95</v>
      </c>
      <c r="C148" s="38">
        <f>SUM(C143:C147)</f>
        <v>6350.9</v>
      </c>
      <c r="D148" s="38">
        <f>SUM(D143:D147)</f>
        <v>6417.4</v>
      </c>
      <c r="E148" s="38">
        <f>SUM(E143:E147)</f>
        <v>6759.9</v>
      </c>
      <c r="F148" s="65">
        <f>SUM(F143:F147)</f>
        <v>36112.2</v>
      </c>
      <c r="G148" s="65">
        <f>SUM(G143:G147)</f>
        <v>34166.3</v>
      </c>
      <c r="H148" s="34">
        <f t="shared" si="4"/>
        <v>94.61151632966146</v>
      </c>
    </row>
    <row r="149" spans="1:8" ht="15">
      <c r="A149" s="31" t="s">
        <v>331</v>
      </c>
      <c r="B149" s="28" t="s">
        <v>330</v>
      </c>
      <c r="C149" s="38"/>
      <c r="D149" s="38"/>
      <c r="E149" s="38"/>
      <c r="F149" s="64">
        <v>11016.7</v>
      </c>
      <c r="G149" s="64">
        <v>10939.6</v>
      </c>
      <c r="H149" s="30">
        <f t="shared" si="4"/>
        <v>99.30015340346927</v>
      </c>
    </row>
    <row r="150" spans="1:8" ht="15">
      <c r="A150" s="27" t="s">
        <v>9</v>
      </c>
      <c r="B150" s="28" t="s">
        <v>96</v>
      </c>
      <c r="C150" s="29">
        <v>3143.9</v>
      </c>
      <c r="D150" s="29">
        <v>17613.1</v>
      </c>
      <c r="E150" s="29">
        <v>3434.8</v>
      </c>
      <c r="F150" s="63">
        <v>10373.3</v>
      </c>
      <c r="G150" s="64">
        <v>7432.6</v>
      </c>
      <c r="H150" s="30">
        <f t="shared" si="4"/>
        <v>71.65125851946826</v>
      </c>
    </row>
    <row r="151" spans="1:8" ht="28.5">
      <c r="A151" s="32" t="s">
        <v>10</v>
      </c>
      <c r="B151" s="33" t="s">
        <v>97</v>
      </c>
      <c r="C151" s="38">
        <f>SUM(C150:C150)</f>
        <v>3143.9</v>
      </c>
      <c r="D151" s="38">
        <f>SUM(D150:D150)</f>
        <v>17613.1</v>
      </c>
      <c r="E151" s="38">
        <f>SUM(E150:E150)</f>
        <v>3434.8</v>
      </c>
      <c r="F151" s="65">
        <f>SUM(F149:F150)</f>
        <v>21390</v>
      </c>
      <c r="G151" s="65">
        <f>SUM(G149:G150)</f>
        <v>18372.2</v>
      </c>
      <c r="H151" s="34">
        <f t="shared" si="4"/>
        <v>85.89153810191678</v>
      </c>
    </row>
    <row r="152" spans="1:8" ht="30">
      <c r="A152" s="27" t="s">
        <v>120</v>
      </c>
      <c r="B152" s="28" t="s">
        <v>98</v>
      </c>
      <c r="C152" s="29">
        <v>160</v>
      </c>
      <c r="D152" s="29">
        <v>219.4</v>
      </c>
      <c r="E152" s="29">
        <v>250.5</v>
      </c>
      <c r="F152" s="64">
        <v>129.6</v>
      </c>
      <c r="G152" s="64">
        <v>129.6</v>
      </c>
      <c r="H152" s="30">
        <f t="shared" si="4"/>
        <v>100</v>
      </c>
    </row>
    <row r="153" spans="1:8" ht="14.25">
      <c r="A153" s="32" t="s">
        <v>11</v>
      </c>
      <c r="B153" s="33" t="s">
        <v>99</v>
      </c>
      <c r="C153" s="38">
        <f>SUM(C152:C152)</f>
        <v>160</v>
      </c>
      <c r="D153" s="38">
        <f>SUM(D152:D152)</f>
        <v>219.4</v>
      </c>
      <c r="E153" s="38">
        <f>SUM(E152:E152)</f>
        <v>250.5</v>
      </c>
      <c r="F153" s="65">
        <f>SUM(F152:F152)</f>
        <v>129.6</v>
      </c>
      <c r="G153" s="65">
        <f>SUM(G152:G152)</f>
        <v>129.6</v>
      </c>
      <c r="H153" s="34">
        <f t="shared" si="4"/>
        <v>100</v>
      </c>
    </row>
    <row r="154" spans="1:8" ht="15">
      <c r="A154" s="27" t="s">
        <v>12</v>
      </c>
      <c r="B154" s="28" t="s">
        <v>100</v>
      </c>
      <c r="C154" s="29">
        <v>35709.4</v>
      </c>
      <c r="D154" s="29">
        <v>49101.8</v>
      </c>
      <c r="E154" s="29">
        <v>54631.5</v>
      </c>
      <c r="F154" s="64">
        <v>156964.5</v>
      </c>
      <c r="G154" s="64">
        <v>156691.1</v>
      </c>
      <c r="H154" s="30">
        <f t="shared" si="4"/>
        <v>99.82582048807215</v>
      </c>
    </row>
    <row r="155" spans="1:8" ht="15">
      <c r="A155" s="27" t="s">
        <v>13</v>
      </c>
      <c r="B155" s="28" t="s">
        <v>101</v>
      </c>
      <c r="C155" s="29">
        <v>98416.1</v>
      </c>
      <c r="D155" s="29">
        <v>117044.2</v>
      </c>
      <c r="E155" s="29">
        <v>140375.5</v>
      </c>
      <c r="F155" s="64">
        <v>281895.2</v>
      </c>
      <c r="G155" s="64">
        <v>281375.1</v>
      </c>
      <c r="H155" s="30">
        <f t="shared" si="4"/>
        <v>99.81549880948664</v>
      </c>
    </row>
    <row r="156" spans="1:8" ht="15">
      <c r="A156" s="27" t="s">
        <v>14</v>
      </c>
      <c r="B156" s="28" t="s">
        <v>102</v>
      </c>
      <c r="C156" s="29">
        <v>5539.3</v>
      </c>
      <c r="D156" s="29">
        <v>9897.5</v>
      </c>
      <c r="E156" s="29">
        <v>6366.7</v>
      </c>
      <c r="F156" s="64">
        <v>13197.6</v>
      </c>
      <c r="G156" s="64">
        <v>13175.7</v>
      </c>
      <c r="H156" s="30">
        <f t="shared" si="4"/>
        <v>99.83406073831605</v>
      </c>
    </row>
    <row r="157" spans="1:8" ht="15">
      <c r="A157" s="27" t="s">
        <v>15</v>
      </c>
      <c r="B157" s="28" t="s">
        <v>103</v>
      </c>
      <c r="C157" s="29">
        <v>10807.3</v>
      </c>
      <c r="D157" s="29">
        <v>7748.2</v>
      </c>
      <c r="E157" s="29">
        <v>20669.7</v>
      </c>
      <c r="F157" s="64">
        <v>11359.2</v>
      </c>
      <c r="G157" s="64">
        <v>11325.1</v>
      </c>
      <c r="H157" s="30">
        <f t="shared" si="4"/>
        <v>99.6998028030143</v>
      </c>
    </row>
    <row r="158" spans="1:8" ht="14.25">
      <c r="A158" s="32" t="s">
        <v>16</v>
      </c>
      <c r="B158" s="33" t="s">
        <v>157</v>
      </c>
      <c r="C158" s="38">
        <f>SUM(C154:C157)</f>
        <v>150472.09999999998</v>
      </c>
      <c r="D158" s="38">
        <f>SUM(D154:D157)</f>
        <v>183791.7</v>
      </c>
      <c r="E158" s="38">
        <f>SUM(E154:E157)</f>
        <v>222043.40000000002</v>
      </c>
      <c r="F158" s="65">
        <f>SUM(F154:F157)</f>
        <v>463416.5</v>
      </c>
      <c r="G158" s="65">
        <f>SUM(G154:G157)</f>
        <v>462566.99999999994</v>
      </c>
      <c r="H158" s="34">
        <f t="shared" si="4"/>
        <v>99.81668758017894</v>
      </c>
    </row>
    <row r="159" spans="1:8" ht="15">
      <c r="A159" s="27" t="s">
        <v>17</v>
      </c>
      <c r="B159" s="28" t="s">
        <v>104</v>
      </c>
      <c r="C159" s="29">
        <v>2750.5</v>
      </c>
      <c r="D159" s="29">
        <v>3468</v>
      </c>
      <c r="E159" s="29">
        <v>5040.3</v>
      </c>
      <c r="F159" s="64">
        <v>12053.2</v>
      </c>
      <c r="G159" s="64">
        <v>12053.2</v>
      </c>
      <c r="H159" s="30">
        <f t="shared" si="4"/>
        <v>100</v>
      </c>
    </row>
    <row r="160" spans="1:8" ht="30">
      <c r="A160" s="27" t="s">
        <v>18</v>
      </c>
      <c r="B160" s="28" t="s">
        <v>150</v>
      </c>
      <c r="C160" s="29">
        <v>10</v>
      </c>
      <c r="D160" s="29">
        <v>167.7</v>
      </c>
      <c r="E160" s="29">
        <v>1398</v>
      </c>
      <c r="F160" s="64">
        <v>4270.1</v>
      </c>
      <c r="G160" s="64">
        <v>4270.1</v>
      </c>
      <c r="H160" s="30">
        <f t="shared" si="4"/>
        <v>100</v>
      </c>
    </row>
    <row r="161" spans="1:8" ht="14.25">
      <c r="A161" s="32" t="s">
        <v>19</v>
      </c>
      <c r="B161" s="33" t="s">
        <v>158</v>
      </c>
      <c r="C161" s="38">
        <f>SUM(C159:C160)</f>
        <v>2760.5</v>
      </c>
      <c r="D161" s="38">
        <f>SUM(D159:D160)</f>
        <v>3635.7</v>
      </c>
      <c r="E161" s="38">
        <f>SUM(E159:E160)</f>
        <v>6438.3</v>
      </c>
      <c r="F161" s="65">
        <f>SUM(F159:F160)</f>
        <v>16323.300000000001</v>
      </c>
      <c r="G161" s="65">
        <f>SUM(G159:G160)</f>
        <v>16323.300000000001</v>
      </c>
      <c r="H161" s="34">
        <f t="shared" si="4"/>
        <v>100</v>
      </c>
    </row>
    <row r="162" spans="1:8" ht="15">
      <c r="A162" s="27" t="s">
        <v>20</v>
      </c>
      <c r="B162" s="28" t="s">
        <v>121</v>
      </c>
      <c r="C162" s="29">
        <v>29930.6</v>
      </c>
      <c r="D162" s="29">
        <v>37834.7</v>
      </c>
      <c r="E162" s="29">
        <v>38199.7</v>
      </c>
      <c r="F162" s="64">
        <v>60.4</v>
      </c>
      <c r="G162" s="64">
        <v>60.4</v>
      </c>
      <c r="H162" s="30">
        <f t="shared" si="4"/>
        <v>100</v>
      </c>
    </row>
    <row r="163" spans="1:8" ht="15">
      <c r="A163" s="31" t="s">
        <v>21</v>
      </c>
      <c r="B163" s="28" t="s">
        <v>122</v>
      </c>
      <c r="C163" s="39"/>
      <c r="D163" s="39"/>
      <c r="E163" s="39">
        <v>1244.5</v>
      </c>
      <c r="F163" s="64">
        <v>190.2</v>
      </c>
      <c r="G163" s="64">
        <v>190.2</v>
      </c>
      <c r="H163" s="30">
        <f t="shared" si="4"/>
        <v>100</v>
      </c>
    </row>
    <row r="164" spans="1:8" ht="14.25">
      <c r="A164" s="32" t="s">
        <v>22</v>
      </c>
      <c r="B164" s="33" t="s">
        <v>159</v>
      </c>
      <c r="C164" s="38">
        <f>SUM(C162:C163)</f>
        <v>29930.6</v>
      </c>
      <c r="D164" s="38">
        <f>SUM(D162:D163)</f>
        <v>37834.7</v>
      </c>
      <c r="E164" s="38">
        <f>SUM(E162:E163)</f>
        <v>39444.2</v>
      </c>
      <c r="F164" s="65">
        <f>SUM(F162:F163)</f>
        <v>250.6</v>
      </c>
      <c r="G164" s="65">
        <f>SUM(G162:G163)</f>
        <v>250.6</v>
      </c>
      <c r="H164" s="34">
        <f t="shared" si="4"/>
        <v>100</v>
      </c>
    </row>
    <row r="165" spans="1:8" ht="15">
      <c r="A165" s="27">
        <v>1001</v>
      </c>
      <c r="B165" s="28" t="s">
        <v>107</v>
      </c>
      <c r="C165" s="29">
        <v>383.8</v>
      </c>
      <c r="D165" s="29">
        <v>583.8</v>
      </c>
      <c r="E165" s="29">
        <v>680</v>
      </c>
      <c r="F165" s="64">
        <v>1570</v>
      </c>
      <c r="G165" s="64">
        <v>1570</v>
      </c>
      <c r="H165" s="30">
        <f t="shared" si="4"/>
        <v>100</v>
      </c>
    </row>
    <row r="166" spans="1:8" ht="15">
      <c r="A166" s="27">
        <v>1003</v>
      </c>
      <c r="B166" s="28" t="s">
        <v>108</v>
      </c>
      <c r="C166" s="29">
        <v>5781.5</v>
      </c>
      <c r="D166" s="29">
        <v>5274.6</v>
      </c>
      <c r="E166" s="29">
        <v>7159.9</v>
      </c>
      <c r="F166" s="64">
        <v>27008.6</v>
      </c>
      <c r="G166" s="64">
        <v>25554.4</v>
      </c>
      <c r="H166" s="30">
        <f t="shared" si="4"/>
        <v>94.61578904497088</v>
      </c>
    </row>
    <row r="167" spans="1:8" ht="15">
      <c r="A167" s="27">
        <v>1004</v>
      </c>
      <c r="B167" s="28" t="s">
        <v>168</v>
      </c>
      <c r="C167" s="29"/>
      <c r="D167" s="29"/>
      <c r="E167" s="29"/>
      <c r="F167" s="64">
        <v>4753.1</v>
      </c>
      <c r="G167" s="64">
        <v>4753</v>
      </c>
      <c r="H167" s="30">
        <f t="shared" si="4"/>
        <v>99.99789610990722</v>
      </c>
    </row>
    <row r="168" spans="1:8" ht="15">
      <c r="A168" s="27">
        <v>1006</v>
      </c>
      <c r="B168" s="28" t="s">
        <v>109</v>
      </c>
      <c r="C168" s="29">
        <v>185.5</v>
      </c>
      <c r="D168" s="29">
        <v>11.1</v>
      </c>
      <c r="E168" s="29">
        <v>61</v>
      </c>
      <c r="F168" s="64">
        <v>451.7</v>
      </c>
      <c r="G168" s="64">
        <v>451.7</v>
      </c>
      <c r="H168" s="30">
        <f t="shared" si="4"/>
        <v>100</v>
      </c>
    </row>
    <row r="169" spans="1:8" ht="14.25">
      <c r="A169" s="32">
        <v>1000</v>
      </c>
      <c r="B169" s="33" t="s">
        <v>160</v>
      </c>
      <c r="C169" s="38">
        <f>SUM(C165:C168)</f>
        <v>6350.8</v>
      </c>
      <c r="D169" s="38">
        <f>SUM(D165:D168)</f>
        <v>5869.500000000001</v>
      </c>
      <c r="E169" s="38">
        <f>SUM(E165:E168)</f>
        <v>7900.9</v>
      </c>
      <c r="F169" s="65">
        <f>SUM(F165:F168)</f>
        <v>33783.399999999994</v>
      </c>
      <c r="G169" s="65">
        <f>SUM(G165:G168)</f>
        <v>32329.100000000002</v>
      </c>
      <c r="H169" s="34">
        <f t="shared" si="4"/>
        <v>95.69522309773441</v>
      </c>
    </row>
    <row r="170" spans="1:8" ht="15">
      <c r="A170" s="27" t="s">
        <v>23</v>
      </c>
      <c r="B170" s="28" t="s">
        <v>151</v>
      </c>
      <c r="C170" s="29">
        <v>17056.3</v>
      </c>
      <c r="D170" s="29">
        <v>21996.9</v>
      </c>
      <c r="E170" s="29">
        <v>16234</v>
      </c>
      <c r="F170" s="64">
        <v>3311.1</v>
      </c>
      <c r="G170" s="64">
        <v>3311</v>
      </c>
      <c r="H170" s="30">
        <f t="shared" si="4"/>
        <v>99.99697985563711</v>
      </c>
    </row>
    <row r="171" spans="1:8" ht="28.5">
      <c r="A171" s="32">
        <v>1100</v>
      </c>
      <c r="B171" s="33" t="s">
        <v>152</v>
      </c>
      <c r="C171" s="38"/>
      <c r="D171" s="38"/>
      <c r="E171" s="38"/>
      <c r="F171" s="65">
        <f>SUM(F170:F170)</f>
        <v>3311.1</v>
      </c>
      <c r="G171" s="65">
        <f>SUM(G170:G170)</f>
        <v>3311</v>
      </c>
      <c r="H171" s="34">
        <f t="shared" si="4"/>
        <v>99.99697985563711</v>
      </c>
    </row>
    <row r="172" spans="1:8" ht="15">
      <c r="A172" s="27" t="s">
        <v>161</v>
      </c>
      <c r="B172" s="28" t="s">
        <v>105</v>
      </c>
      <c r="C172" s="35">
        <v>62.4</v>
      </c>
      <c r="D172" s="35">
        <v>18.8</v>
      </c>
      <c r="E172" s="36">
        <v>15.6</v>
      </c>
      <c r="F172" s="64">
        <v>60</v>
      </c>
      <c r="G172" s="64">
        <v>60</v>
      </c>
      <c r="H172" s="30">
        <f t="shared" si="4"/>
        <v>100</v>
      </c>
    </row>
    <row r="173" spans="1:8" ht="15">
      <c r="A173" s="27" t="s">
        <v>162</v>
      </c>
      <c r="B173" s="28" t="s">
        <v>106</v>
      </c>
      <c r="C173" s="35">
        <v>499</v>
      </c>
      <c r="D173" s="35">
        <v>106.7</v>
      </c>
      <c r="E173" s="36">
        <v>106.63</v>
      </c>
      <c r="F173" s="64">
        <v>245.4</v>
      </c>
      <c r="G173" s="64">
        <v>245.4</v>
      </c>
      <c r="H173" s="30">
        <f t="shared" si="4"/>
        <v>100</v>
      </c>
    </row>
    <row r="174" spans="1:8" ht="28.5">
      <c r="A174" s="32" t="s">
        <v>163</v>
      </c>
      <c r="B174" s="33" t="s">
        <v>153</v>
      </c>
      <c r="C174" s="40">
        <v>561.4</v>
      </c>
      <c r="D174" s="40">
        <v>125.5</v>
      </c>
      <c r="E174" s="41">
        <v>122.23</v>
      </c>
      <c r="F174" s="65">
        <f>SUM(F172:F173)</f>
        <v>305.4</v>
      </c>
      <c r="G174" s="65">
        <f>SUM(G172:G173)</f>
        <v>305.4</v>
      </c>
      <c r="H174" s="34">
        <f t="shared" si="4"/>
        <v>100</v>
      </c>
    </row>
    <row r="175" spans="1:8" ht="45">
      <c r="A175" s="27" t="s">
        <v>164</v>
      </c>
      <c r="B175" s="28" t="s">
        <v>154</v>
      </c>
      <c r="C175" s="35">
        <v>35003</v>
      </c>
      <c r="D175" s="35">
        <v>8251</v>
      </c>
      <c r="E175" s="35">
        <v>8251</v>
      </c>
      <c r="F175" s="64">
        <v>35241.8</v>
      </c>
      <c r="G175" s="64">
        <v>35241.8</v>
      </c>
      <c r="H175" s="30">
        <f t="shared" si="4"/>
        <v>100</v>
      </c>
    </row>
    <row r="176" spans="1:8" ht="30">
      <c r="A176" s="27">
        <v>1403</v>
      </c>
      <c r="B176" s="28" t="s">
        <v>230</v>
      </c>
      <c r="C176" s="55"/>
      <c r="D176" s="55"/>
      <c r="E176" s="55"/>
      <c r="F176" s="64">
        <v>1048.7</v>
      </c>
      <c r="G176" s="64">
        <v>1048.7</v>
      </c>
      <c r="H176" s="30">
        <f t="shared" si="4"/>
        <v>100</v>
      </c>
    </row>
    <row r="177" spans="1:8" ht="71.25">
      <c r="A177" s="32" t="s">
        <v>165</v>
      </c>
      <c r="B177" s="33" t="s">
        <v>166</v>
      </c>
      <c r="C177" s="40">
        <v>35003</v>
      </c>
      <c r="D177" s="40">
        <v>8251</v>
      </c>
      <c r="E177" s="40">
        <v>8251</v>
      </c>
      <c r="F177" s="65">
        <f>SUM(F175)+F176</f>
        <v>36290.5</v>
      </c>
      <c r="G177" s="65">
        <f>SUM(G175)+G176</f>
        <v>36290.5</v>
      </c>
      <c r="H177" s="34">
        <f t="shared" si="4"/>
        <v>100</v>
      </c>
    </row>
    <row r="178" spans="1:8" ht="14.25">
      <c r="A178" s="42"/>
      <c r="B178" s="43" t="s">
        <v>167</v>
      </c>
      <c r="C178" s="32">
        <f>C175+C169+C164+C161+C158+C153+C151+C148+C142+C139</f>
        <v>246588.89999999997</v>
      </c>
      <c r="D178" s="32">
        <f>D175+D169+D164+D161+D158+D153+D151+D148+D142+D139</f>
        <v>285355.2</v>
      </c>
      <c r="E178" s="32">
        <f>E175+E169+E164+E161+E158+E153+E151+E148+E142+E139</f>
        <v>313051.70000000007</v>
      </c>
      <c r="F178" s="65">
        <f>F169+F164+F161+F158+F153+F151+F148+F142+F139+F174+F171+F177</f>
        <v>660113.4999999999</v>
      </c>
      <c r="G178" s="65">
        <f>G169+G164+G161+G158+G153+G151+G148+G142+G139+G174+G171+G177</f>
        <v>652459.2999999999</v>
      </c>
      <c r="H178" s="34">
        <f t="shared" si="4"/>
        <v>98.840472130929</v>
      </c>
    </row>
    <row r="179" spans="1:8" ht="14.25">
      <c r="A179" s="44"/>
      <c r="B179" s="45" t="s">
        <v>110</v>
      </c>
      <c r="C179" s="46" t="e">
        <f>#REF!-C178</f>
        <v>#REF!</v>
      </c>
      <c r="D179" s="46" t="e">
        <f>#REF!-D178</f>
        <v>#REF!</v>
      </c>
      <c r="E179" s="46" t="e">
        <f>#REF!-E178</f>
        <v>#REF!</v>
      </c>
      <c r="F179" s="66">
        <f>F130-F178</f>
        <v>-21416.59999999986</v>
      </c>
      <c r="G179" s="66">
        <f>G130-G178</f>
        <v>-16805.699999999837</v>
      </c>
      <c r="H179" s="47"/>
    </row>
    <row r="180" spans="1:8" ht="12.75">
      <c r="A180" s="6"/>
      <c r="B180" s="6"/>
      <c r="C180" s="18"/>
      <c r="D180" s="18"/>
      <c r="E180" s="18"/>
      <c r="F180" s="18"/>
      <c r="G180" s="18"/>
      <c r="H180" s="9"/>
    </row>
    <row r="181" spans="1:8" ht="12.75">
      <c r="A181" s="24"/>
      <c r="B181" s="23"/>
      <c r="C181" s="25"/>
      <c r="D181" s="25"/>
      <c r="E181" s="25"/>
      <c r="F181" s="26"/>
      <c r="G181" s="26"/>
      <c r="H181" s="9"/>
    </row>
    <row r="182" spans="1:8" ht="12.75">
      <c r="A182" s="16"/>
      <c r="B182" s="17"/>
      <c r="C182" s="22"/>
      <c r="D182" s="22"/>
      <c r="E182" s="22"/>
      <c r="F182" s="22"/>
      <c r="G182" s="22"/>
      <c r="H182" s="9"/>
    </row>
    <row r="183" spans="1:8" ht="94.5">
      <c r="A183" s="19"/>
      <c r="B183" s="82" t="s">
        <v>348</v>
      </c>
      <c r="H183" s="9"/>
    </row>
    <row r="184" spans="1:8" ht="51">
      <c r="A184" s="4" t="s">
        <v>320</v>
      </c>
      <c r="B184" s="4" t="s">
        <v>319</v>
      </c>
      <c r="C184" s="83"/>
      <c r="D184" s="83"/>
      <c r="E184" s="83"/>
      <c r="F184" s="84" t="s">
        <v>321</v>
      </c>
      <c r="G184" s="91" t="s">
        <v>327</v>
      </c>
      <c r="H184" s="9"/>
    </row>
    <row r="185" spans="1:8" ht="30">
      <c r="A185" s="85">
        <v>1</v>
      </c>
      <c r="B185" s="86" t="s">
        <v>322</v>
      </c>
      <c r="C185" s="87"/>
      <c r="D185" s="87"/>
      <c r="E185" s="87"/>
      <c r="F185" s="90">
        <v>96</v>
      </c>
      <c r="G185" s="97">
        <v>24978.4</v>
      </c>
      <c r="H185" s="9"/>
    </row>
    <row r="186" spans="1:8" ht="15">
      <c r="A186" s="85">
        <v>2</v>
      </c>
      <c r="B186" s="87" t="s">
        <v>323</v>
      </c>
      <c r="C186" s="87"/>
      <c r="D186" s="87"/>
      <c r="E186" s="87"/>
      <c r="F186" s="90">
        <v>1661</v>
      </c>
      <c r="G186" s="97">
        <v>269729.8</v>
      </c>
      <c r="H186" s="9"/>
    </row>
    <row r="187" spans="1:8" ht="15">
      <c r="A187" s="88"/>
      <c r="B187" s="87" t="s">
        <v>324</v>
      </c>
      <c r="C187" s="87"/>
      <c r="D187" s="87"/>
      <c r="E187" s="87"/>
      <c r="F187" s="90"/>
      <c r="G187" s="97"/>
      <c r="H187" s="9"/>
    </row>
    <row r="188" spans="1:8" ht="15">
      <c r="A188" s="88"/>
      <c r="B188" s="87" t="s">
        <v>325</v>
      </c>
      <c r="C188" s="87"/>
      <c r="D188" s="87"/>
      <c r="E188" s="87"/>
      <c r="F188" s="90">
        <v>1613</v>
      </c>
      <c r="G188" s="97">
        <v>263308.5</v>
      </c>
      <c r="H188" s="9"/>
    </row>
    <row r="189" spans="1:8" ht="15">
      <c r="A189" s="88"/>
      <c r="B189" s="87" t="s">
        <v>326</v>
      </c>
      <c r="C189" s="87"/>
      <c r="D189" s="87"/>
      <c r="E189" s="87"/>
      <c r="F189" s="90">
        <v>48</v>
      </c>
      <c r="G189" s="97">
        <v>6421.3</v>
      </c>
      <c r="H189" s="9"/>
    </row>
    <row r="190" spans="1:8" ht="12.75">
      <c r="A190" s="19"/>
      <c r="H190" s="9"/>
    </row>
    <row r="191" spans="1:8" ht="12.75">
      <c r="A191" s="19"/>
      <c r="H191" s="9"/>
    </row>
    <row r="192" spans="1:8" ht="15.75">
      <c r="A192" s="123" t="s">
        <v>356</v>
      </c>
      <c r="B192" s="124"/>
      <c r="C192" s="101"/>
      <c r="D192" s="89"/>
      <c r="E192" s="89"/>
      <c r="F192" s="89"/>
      <c r="G192" s="89"/>
      <c r="H192" s="98"/>
    </row>
    <row r="193" spans="1:8" ht="15.75">
      <c r="A193" s="124"/>
      <c r="B193" s="124"/>
      <c r="C193" s="101"/>
      <c r="D193" s="89"/>
      <c r="E193" s="89"/>
      <c r="F193" s="89"/>
      <c r="G193" s="89" t="s">
        <v>349</v>
      </c>
      <c r="H193" s="89"/>
    </row>
    <row r="194" spans="1:8" ht="15.75">
      <c r="A194" s="124"/>
      <c r="B194" s="124"/>
      <c r="C194" s="99" t="s">
        <v>346</v>
      </c>
      <c r="D194" s="89"/>
      <c r="E194" s="89"/>
      <c r="F194" s="89"/>
      <c r="G194" s="122"/>
      <c r="H194" s="122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  <row r="515" ht="12.75">
      <c r="A515" s="19"/>
    </row>
    <row r="516" ht="12.75">
      <c r="A516" s="19"/>
    </row>
    <row r="517" ht="12.75">
      <c r="A517" s="19"/>
    </row>
    <row r="518" ht="12.75">
      <c r="A518" s="19"/>
    </row>
    <row r="519" ht="12.75">
      <c r="A519" s="19"/>
    </row>
    <row r="520" ht="12.75">
      <c r="A520" s="19"/>
    </row>
    <row r="521" ht="12.75">
      <c r="A521" s="19"/>
    </row>
    <row r="522" ht="12.75">
      <c r="A522" s="19"/>
    </row>
    <row r="523" ht="12.75">
      <c r="A523" s="19"/>
    </row>
    <row r="524" ht="12.75">
      <c r="A524" s="19"/>
    </row>
    <row r="525" ht="12.75">
      <c r="A525" s="19"/>
    </row>
    <row r="526" ht="12.75">
      <c r="A526" s="19"/>
    </row>
    <row r="527" ht="12.75">
      <c r="A527" s="19"/>
    </row>
    <row r="528" ht="12.75">
      <c r="A528" s="19"/>
    </row>
    <row r="529" ht="12.75">
      <c r="A529" s="19"/>
    </row>
    <row r="530" ht="12.75">
      <c r="A530" s="19"/>
    </row>
    <row r="531" ht="12.75">
      <c r="A531" s="19"/>
    </row>
    <row r="532" ht="12.75">
      <c r="A532" s="19"/>
    </row>
    <row r="533" ht="12.75">
      <c r="A533" s="19"/>
    </row>
    <row r="534" ht="12.75">
      <c r="A534" s="19"/>
    </row>
    <row r="535" ht="12.75">
      <c r="A535" s="19"/>
    </row>
    <row r="536" ht="12.75">
      <c r="A536" s="19"/>
    </row>
    <row r="537" ht="12.75">
      <c r="A537" s="19"/>
    </row>
    <row r="538" ht="12.75">
      <c r="A538" s="19"/>
    </row>
    <row r="539" ht="12.75">
      <c r="A539" s="19"/>
    </row>
    <row r="540" ht="12.75">
      <c r="A540" s="19"/>
    </row>
    <row r="541" ht="12.75">
      <c r="A541" s="19"/>
    </row>
    <row r="542" ht="12.75">
      <c r="A542" s="19"/>
    </row>
    <row r="543" ht="12.75">
      <c r="A543" s="19"/>
    </row>
    <row r="544" ht="12.75">
      <c r="A544" s="19"/>
    </row>
    <row r="545" ht="12.75">
      <c r="A545" s="19"/>
    </row>
    <row r="546" ht="12.75">
      <c r="A546" s="19"/>
    </row>
    <row r="547" ht="12.75">
      <c r="A547" s="19"/>
    </row>
    <row r="548" ht="12.75">
      <c r="A548" s="19"/>
    </row>
    <row r="549" ht="12.75">
      <c r="A549" s="19"/>
    </row>
    <row r="550" ht="12.75">
      <c r="A550" s="19"/>
    </row>
    <row r="551" ht="12.75">
      <c r="A551" s="19"/>
    </row>
    <row r="552" ht="12.75">
      <c r="A552" s="19"/>
    </row>
    <row r="553" ht="12.75">
      <c r="A553" s="19"/>
    </row>
    <row r="554" ht="12.75">
      <c r="A554" s="19"/>
    </row>
    <row r="555" ht="12.75">
      <c r="A555" s="19"/>
    </row>
    <row r="556" ht="12.75">
      <c r="A556" s="19"/>
    </row>
    <row r="557" ht="12.75">
      <c r="A557" s="19"/>
    </row>
    <row r="558" ht="12.75">
      <c r="A558" s="19"/>
    </row>
    <row r="559" ht="12.75">
      <c r="A559" s="19"/>
    </row>
    <row r="560" ht="12.75">
      <c r="A560" s="19"/>
    </row>
    <row r="561" ht="12.75">
      <c r="A561" s="19"/>
    </row>
    <row r="562" ht="12.75">
      <c r="A562" s="19"/>
    </row>
    <row r="563" ht="12.75">
      <c r="A563" s="19"/>
    </row>
    <row r="564" ht="12.75">
      <c r="A564" s="19"/>
    </row>
    <row r="565" ht="12.75">
      <c r="A565" s="19"/>
    </row>
    <row r="566" ht="12.75">
      <c r="A566" s="19"/>
    </row>
    <row r="567" ht="12.75">
      <c r="A567" s="19"/>
    </row>
    <row r="568" ht="12.75">
      <c r="A568" s="19"/>
    </row>
    <row r="569" ht="12.75">
      <c r="A569" s="19"/>
    </row>
    <row r="570" ht="12.75">
      <c r="A570" s="19"/>
    </row>
    <row r="571" ht="12.75">
      <c r="A571" s="19"/>
    </row>
    <row r="572" ht="12.75">
      <c r="A572" s="19"/>
    </row>
    <row r="573" ht="12.75">
      <c r="A573" s="19"/>
    </row>
    <row r="574" ht="12.75">
      <c r="A574" s="19"/>
    </row>
    <row r="575" ht="12.75">
      <c r="A575" s="19"/>
    </row>
    <row r="576" ht="12.75">
      <c r="A576" s="19"/>
    </row>
    <row r="577" ht="12.75">
      <c r="A577" s="19"/>
    </row>
    <row r="578" ht="12.75">
      <c r="A578" s="19"/>
    </row>
    <row r="579" ht="12.75">
      <c r="A579" s="19"/>
    </row>
    <row r="580" ht="12.75">
      <c r="A580" s="19"/>
    </row>
    <row r="581" ht="12.75">
      <c r="A581" s="19"/>
    </row>
    <row r="582" ht="12.75">
      <c r="A582" s="19"/>
    </row>
    <row r="583" ht="12.75">
      <c r="A583" s="19"/>
    </row>
    <row r="584" ht="12.75">
      <c r="A584" s="19"/>
    </row>
    <row r="585" ht="12.75">
      <c r="A585" s="19"/>
    </row>
    <row r="586" ht="12.75">
      <c r="A586" s="19"/>
    </row>
    <row r="587" ht="12.75">
      <c r="A587" s="19"/>
    </row>
    <row r="588" ht="12.75">
      <c r="A588" s="19"/>
    </row>
    <row r="589" ht="12.75">
      <c r="A589" s="19"/>
    </row>
    <row r="590" ht="12.75">
      <c r="A590" s="19"/>
    </row>
    <row r="591" ht="12.75">
      <c r="A591" s="19"/>
    </row>
    <row r="592" ht="12.75">
      <c r="A592" s="19"/>
    </row>
    <row r="593" ht="12.75">
      <c r="A593" s="19"/>
    </row>
    <row r="594" ht="12.75">
      <c r="A594" s="19"/>
    </row>
    <row r="595" ht="12.75">
      <c r="A595" s="19"/>
    </row>
    <row r="596" ht="12.75">
      <c r="A596" s="19"/>
    </row>
    <row r="597" ht="12.75">
      <c r="A597" s="19"/>
    </row>
    <row r="598" ht="12.75">
      <c r="A598" s="19"/>
    </row>
    <row r="599" ht="12.75">
      <c r="A599" s="19"/>
    </row>
    <row r="600" ht="12.75">
      <c r="A600" s="19"/>
    </row>
    <row r="601" ht="12.75">
      <c r="A601" s="19"/>
    </row>
    <row r="602" ht="12.75">
      <c r="A602" s="19"/>
    </row>
    <row r="603" ht="12.75">
      <c r="A603" s="19"/>
    </row>
    <row r="604" ht="12.75">
      <c r="A604" s="19"/>
    </row>
    <row r="605" ht="12.75">
      <c r="A605" s="19"/>
    </row>
    <row r="606" ht="12.75">
      <c r="A606" s="19"/>
    </row>
    <row r="607" ht="12.75">
      <c r="A607" s="19"/>
    </row>
    <row r="608" ht="12.75">
      <c r="A608" s="19"/>
    </row>
    <row r="609" ht="12.75">
      <c r="A609" s="19"/>
    </row>
    <row r="610" ht="12.75">
      <c r="A610" s="19"/>
    </row>
    <row r="611" ht="12.75">
      <c r="A611" s="19"/>
    </row>
    <row r="612" ht="12.75">
      <c r="A612" s="19"/>
    </row>
    <row r="613" ht="12.75">
      <c r="A613" s="19"/>
    </row>
    <row r="614" ht="12.75">
      <c r="A614" s="19"/>
    </row>
    <row r="615" ht="12.75">
      <c r="A615" s="19"/>
    </row>
    <row r="616" ht="12.75">
      <c r="A616" s="19"/>
    </row>
    <row r="617" ht="12.75">
      <c r="A617" s="19"/>
    </row>
    <row r="618" ht="12.75">
      <c r="A618" s="19"/>
    </row>
    <row r="619" ht="12.75">
      <c r="A619" s="19"/>
    </row>
    <row r="620" ht="12.75">
      <c r="A620" s="19"/>
    </row>
    <row r="621" ht="12.75">
      <c r="A621" s="19"/>
    </row>
    <row r="622" ht="12.75">
      <c r="A622" s="19"/>
    </row>
    <row r="623" ht="12.75">
      <c r="A623" s="19"/>
    </row>
    <row r="624" ht="12.75">
      <c r="A624" s="19"/>
    </row>
    <row r="625" ht="12.75">
      <c r="A625" s="19"/>
    </row>
    <row r="626" ht="12.75">
      <c r="A626" s="19"/>
    </row>
    <row r="627" ht="12.75">
      <c r="A627" s="19"/>
    </row>
    <row r="628" ht="12.75">
      <c r="A628" s="19"/>
    </row>
    <row r="629" ht="12.75">
      <c r="A629" s="19"/>
    </row>
    <row r="630" ht="12.75">
      <c r="A630" s="19"/>
    </row>
    <row r="631" ht="12.75">
      <c r="A631" s="19"/>
    </row>
    <row r="632" ht="12.75">
      <c r="A632" s="19"/>
    </row>
    <row r="633" ht="12.75">
      <c r="A633" s="19"/>
    </row>
    <row r="634" ht="12.75">
      <c r="A634" s="19"/>
    </row>
    <row r="635" ht="12.75">
      <c r="A635" s="19"/>
    </row>
    <row r="636" ht="12.75">
      <c r="A636" s="19"/>
    </row>
    <row r="637" ht="12.75">
      <c r="A637" s="19"/>
    </row>
    <row r="638" ht="12.75">
      <c r="A638" s="19"/>
    </row>
    <row r="639" ht="12.75">
      <c r="A639" s="19"/>
    </row>
    <row r="640" ht="12.75">
      <c r="A640" s="19"/>
    </row>
    <row r="641" ht="12.75">
      <c r="A641" s="19"/>
    </row>
    <row r="642" ht="12.75">
      <c r="A642" s="19"/>
    </row>
    <row r="643" ht="12.75">
      <c r="A643" s="19"/>
    </row>
    <row r="644" ht="12.75">
      <c r="A644" s="19"/>
    </row>
    <row r="645" ht="12.75">
      <c r="A645" s="19"/>
    </row>
    <row r="646" ht="12.75">
      <c r="A646" s="19"/>
    </row>
    <row r="647" ht="12.75">
      <c r="A647" s="19"/>
    </row>
    <row r="648" ht="12.75">
      <c r="A648" s="19"/>
    </row>
    <row r="649" ht="12.75">
      <c r="A649" s="19"/>
    </row>
    <row r="650" ht="12.75">
      <c r="A650" s="19"/>
    </row>
    <row r="651" ht="12.75">
      <c r="A651" s="19"/>
    </row>
    <row r="652" ht="12.75">
      <c r="A652" s="19"/>
    </row>
    <row r="653" ht="12.75">
      <c r="A653" s="19"/>
    </row>
    <row r="654" ht="12.75">
      <c r="A654" s="19"/>
    </row>
    <row r="655" ht="12.75">
      <c r="A655" s="19"/>
    </row>
    <row r="656" ht="12.75">
      <c r="A656" s="19"/>
    </row>
    <row r="657" ht="12.75">
      <c r="A657" s="19"/>
    </row>
    <row r="658" ht="12.75">
      <c r="A658" s="19"/>
    </row>
    <row r="659" ht="12.75">
      <c r="A659" s="19"/>
    </row>
    <row r="660" ht="12.75">
      <c r="A660" s="19"/>
    </row>
    <row r="661" ht="12.75">
      <c r="A661" s="19"/>
    </row>
    <row r="662" ht="12.75">
      <c r="A662" s="19"/>
    </row>
    <row r="663" ht="12.75">
      <c r="A663" s="19"/>
    </row>
    <row r="664" ht="12.75">
      <c r="A664" s="19"/>
    </row>
    <row r="665" ht="12.75">
      <c r="A665" s="19"/>
    </row>
    <row r="666" ht="12.75">
      <c r="A666" s="19"/>
    </row>
    <row r="667" ht="12.75">
      <c r="A667" s="19"/>
    </row>
    <row r="668" ht="12.75">
      <c r="A668" s="19"/>
    </row>
    <row r="669" ht="12.75">
      <c r="A669" s="19"/>
    </row>
    <row r="670" ht="12.75">
      <c r="A670" s="19"/>
    </row>
    <row r="671" ht="12.75">
      <c r="A671" s="19"/>
    </row>
    <row r="672" ht="12.75">
      <c r="A672" s="19"/>
    </row>
    <row r="673" ht="12.75">
      <c r="A673" s="19"/>
    </row>
    <row r="674" ht="12.75">
      <c r="A674" s="19"/>
    </row>
    <row r="675" ht="12.75">
      <c r="A675" s="19"/>
    </row>
    <row r="676" ht="12.75">
      <c r="A676" s="19"/>
    </row>
    <row r="677" ht="12.75">
      <c r="A677" s="19"/>
    </row>
    <row r="678" ht="12.75">
      <c r="A678" s="19"/>
    </row>
    <row r="679" ht="12.75">
      <c r="A679" s="19"/>
    </row>
    <row r="680" ht="12.75">
      <c r="A680" s="19"/>
    </row>
    <row r="681" ht="12.75">
      <c r="A681" s="19"/>
    </row>
    <row r="682" ht="12.75">
      <c r="A682" s="19"/>
    </row>
    <row r="683" ht="12.75">
      <c r="A683" s="19"/>
    </row>
    <row r="684" ht="12.75">
      <c r="A684" s="19"/>
    </row>
    <row r="685" ht="12.75">
      <c r="A685" s="19"/>
    </row>
    <row r="686" ht="12.75">
      <c r="A686" s="19"/>
    </row>
    <row r="687" ht="12.75">
      <c r="A687" s="19"/>
    </row>
    <row r="688" ht="12.75">
      <c r="A688" s="19"/>
    </row>
    <row r="689" ht="12.75">
      <c r="A689" s="19"/>
    </row>
    <row r="690" ht="12.75">
      <c r="A690" s="19"/>
    </row>
    <row r="691" ht="12.75">
      <c r="A691" s="19"/>
    </row>
    <row r="692" ht="12.75">
      <c r="A692" s="19"/>
    </row>
    <row r="693" ht="12.75">
      <c r="A693" s="19"/>
    </row>
    <row r="694" ht="12.75">
      <c r="A694" s="19"/>
    </row>
    <row r="695" ht="12.75">
      <c r="A695" s="19"/>
    </row>
    <row r="696" ht="12.75">
      <c r="A696" s="19"/>
    </row>
    <row r="697" ht="12.75">
      <c r="A697" s="19"/>
    </row>
    <row r="698" ht="12.75">
      <c r="A698" s="19"/>
    </row>
    <row r="699" ht="12.75">
      <c r="A699" s="19"/>
    </row>
    <row r="700" ht="12.75">
      <c r="A700" s="19"/>
    </row>
    <row r="701" ht="12.75">
      <c r="A701" s="19"/>
    </row>
    <row r="702" ht="12.75">
      <c r="A702" s="19"/>
    </row>
    <row r="703" ht="12.75">
      <c r="A703" s="19"/>
    </row>
    <row r="704" ht="12.75">
      <c r="A704" s="19"/>
    </row>
    <row r="705" ht="12.75">
      <c r="A705" s="19"/>
    </row>
    <row r="706" ht="12.75">
      <c r="A706" s="19"/>
    </row>
    <row r="707" ht="12.75">
      <c r="A707" s="19"/>
    </row>
    <row r="708" ht="12.75">
      <c r="A708" s="19"/>
    </row>
    <row r="709" ht="12.75">
      <c r="A709" s="19"/>
    </row>
    <row r="710" ht="12.75">
      <c r="A710" s="19"/>
    </row>
    <row r="711" ht="12.75">
      <c r="A711" s="19"/>
    </row>
    <row r="712" ht="12.75">
      <c r="A712" s="19"/>
    </row>
    <row r="713" ht="12.75">
      <c r="A713" s="19"/>
    </row>
    <row r="714" ht="12.75">
      <c r="A714" s="19"/>
    </row>
    <row r="715" ht="12.75">
      <c r="A715" s="19"/>
    </row>
    <row r="716" ht="12.75">
      <c r="A716" s="19"/>
    </row>
    <row r="717" ht="12.75">
      <c r="A717" s="19"/>
    </row>
    <row r="718" ht="12.75">
      <c r="A718" s="19"/>
    </row>
    <row r="719" ht="12.75">
      <c r="A719" s="19"/>
    </row>
    <row r="720" ht="12.75">
      <c r="A720" s="19"/>
    </row>
    <row r="721" ht="12.75">
      <c r="A721" s="19"/>
    </row>
    <row r="722" ht="12.75">
      <c r="A722" s="19"/>
    </row>
    <row r="723" ht="12.75">
      <c r="A723" s="19"/>
    </row>
    <row r="724" ht="12.75">
      <c r="A724" s="19"/>
    </row>
    <row r="725" ht="12.75">
      <c r="A725" s="19"/>
    </row>
    <row r="726" ht="12.75">
      <c r="A726" s="19"/>
    </row>
    <row r="727" ht="12.75">
      <c r="A727" s="19"/>
    </row>
    <row r="728" ht="12.75">
      <c r="A728" s="19"/>
    </row>
    <row r="729" ht="12.75">
      <c r="A729" s="19"/>
    </row>
    <row r="730" ht="12.75">
      <c r="A730" s="19"/>
    </row>
    <row r="731" ht="12.75">
      <c r="A731" s="19"/>
    </row>
    <row r="732" ht="12.75">
      <c r="A732" s="19"/>
    </row>
    <row r="733" ht="12.75">
      <c r="A733" s="19"/>
    </row>
    <row r="734" ht="12.75">
      <c r="A734" s="19"/>
    </row>
    <row r="735" ht="12.75">
      <c r="A735" s="19"/>
    </row>
    <row r="736" ht="12.75">
      <c r="A736" s="19"/>
    </row>
    <row r="737" ht="12.75">
      <c r="A737" s="19"/>
    </row>
    <row r="738" ht="12.75">
      <c r="A738" s="19"/>
    </row>
    <row r="739" ht="12.75">
      <c r="A739" s="19"/>
    </row>
    <row r="740" ht="12.75">
      <c r="A740" s="19"/>
    </row>
    <row r="741" ht="12.75">
      <c r="A741" s="19"/>
    </row>
    <row r="742" ht="12.75">
      <c r="A742" s="19"/>
    </row>
    <row r="743" ht="12.75">
      <c r="A743" s="19"/>
    </row>
    <row r="744" ht="12.75">
      <c r="A744" s="19"/>
    </row>
    <row r="745" ht="12.75">
      <c r="A745" s="19"/>
    </row>
    <row r="746" ht="12.75">
      <c r="A746" s="19"/>
    </row>
    <row r="747" ht="12.75">
      <c r="A747" s="19"/>
    </row>
    <row r="748" ht="12.75">
      <c r="A748" s="19"/>
    </row>
    <row r="749" ht="12.75">
      <c r="A749" s="19"/>
    </row>
    <row r="750" ht="12.75">
      <c r="A750" s="19"/>
    </row>
    <row r="751" ht="12.75">
      <c r="A751" s="19"/>
    </row>
    <row r="752" ht="12.75">
      <c r="A752" s="19"/>
    </row>
    <row r="753" ht="12.75">
      <c r="A753" s="19"/>
    </row>
    <row r="754" ht="12.75">
      <c r="A754" s="19"/>
    </row>
    <row r="755" ht="12.75">
      <c r="A755" s="19"/>
    </row>
    <row r="756" ht="12.75">
      <c r="A756" s="19"/>
    </row>
    <row r="757" ht="12.75">
      <c r="A757" s="19"/>
    </row>
    <row r="758" ht="12.75">
      <c r="A758" s="19"/>
    </row>
    <row r="759" ht="12.75">
      <c r="A759" s="19"/>
    </row>
    <row r="760" ht="12.75">
      <c r="A760" s="19"/>
    </row>
    <row r="761" ht="12.75">
      <c r="A761" s="19"/>
    </row>
    <row r="762" ht="12.75">
      <c r="A762" s="19"/>
    </row>
    <row r="763" ht="12.75">
      <c r="A763" s="19"/>
    </row>
    <row r="764" ht="12.75">
      <c r="A764" s="19"/>
    </row>
    <row r="765" ht="12.75">
      <c r="A765" s="19"/>
    </row>
    <row r="766" ht="12.75">
      <c r="A766" s="19"/>
    </row>
    <row r="767" ht="12.75">
      <c r="A767" s="19"/>
    </row>
    <row r="768" ht="12.75">
      <c r="A768" s="19"/>
    </row>
    <row r="769" ht="12.75">
      <c r="A769" s="19"/>
    </row>
    <row r="770" ht="12.75">
      <c r="A770" s="19"/>
    </row>
    <row r="771" ht="12.75">
      <c r="A771" s="19"/>
    </row>
    <row r="772" ht="12.75">
      <c r="A772" s="19"/>
    </row>
    <row r="773" ht="12.75">
      <c r="A773" s="19"/>
    </row>
    <row r="774" ht="12.75">
      <c r="A774" s="19"/>
    </row>
    <row r="775" ht="12.75">
      <c r="A775" s="19"/>
    </row>
    <row r="776" ht="12.75">
      <c r="A776" s="19"/>
    </row>
    <row r="777" ht="12.75">
      <c r="A777" s="19"/>
    </row>
    <row r="778" ht="12.75">
      <c r="A778" s="19"/>
    </row>
    <row r="779" ht="12.75">
      <c r="A779" s="19"/>
    </row>
    <row r="780" ht="12.75">
      <c r="A780" s="19"/>
    </row>
    <row r="781" ht="12.75">
      <c r="A781" s="19"/>
    </row>
    <row r="782" ht="12.75">
      <c r="A782" s="19"/>
    </row>
    <row r="783" ht="12.75">
      <c r="A783" s="19"/>
    </row>
    <row r="784" ht="12.75">
      <c r="A784" s="19"/>
    </row>
    <row r="785" ht="12.75">
      <c r="A785" s="19"/>
    </row>
    <row r="786" ht="12.75">
      <c r="A786" s="19"/>
    </row>
    <row r="787" ht="12.75">
      <c r="A787" s="19"/>
    </row>
    <row r="788" ht="12.75">
      <c r="A788" s="19"/>
    </row>
    <row r="789" ht="12.75">
      <c r="A789" s="19"/>
    </row>
    <row r="790" ht="12.75">
      <c r="A790" s="19"/>
    </row>
    <row r="791" ht="12.75">
      <c r="A791" s="19"/>
    </row>
    <row r="792" ht="12.75">
      <c r="A792" s="19"/>
    </row>
    <row r="793" ht="12.75">
      <c r="A793" s="19"/>
    </row>
    <row r="794" ht="12.75">
      <c r="A794" s="19"/>
    </row>
    <row r="795" ht="12.75">
      <c r="A795" s="19"/>
    </row>
    <row r="796" ht="12.75">
      <c r="A796" s="19"/>
    </row>
    <row r="797" ht="12.75">
      <c r="A797" s="19"/>
    </row>
    <row r="798" ht="12.75">
      <c r="A798" s="19"/>
    </row>
    <row r="799" ht="12.75">
      <c r="A799" s="19"/>
    </row>
    <row r="800" ht="12.75">
      <c r="A800" s="19"/>
    </row>
    <row r="801" ht="12.75">
      <c r="A801" s="19"/>
    </row>
    <row r="802" ht="12.75">
      <c r="A802" s="19"/>
    </row>
    <row r="803" ht="12.75">
      <c r="A803" s="19"/>
    </row>
    <row r="804" ht="12.75">
      <c r="A804" s="19"/>
    </row>
    <row r="805" ht="12.75">
      <c r="A805" s="19"/>
    </row>
  </sheetData>
  <sheetProtection/>
  <mergeCells count="2">
    <mergeCell ref="G194:H194"/>
    <mergeCell ref="A192:B19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</cp:lastModifiedBy>
  <cp:lastPrinted>2015-11-17T06:05:14Z</cp:lastPrinted>
  <dcterms:created xsi:type="dcterms:W3CDTF">2002-03-11T10:22:12Z</dcterms:created>
  <dcterms:modified xsi:type="dcterms:W3CDTF">2016-04-28T10:01:24Z</dcterms:modified>
  <cp:category/>
  <cp:version/>
  <cp:contentType/>
  <cp:contentStatus/>
</cp:coreProperties>
</file>