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<sst xmlns="http://schemas.openxmlformats.org/spreadsheetml/2006/main" count="443" uniqueCount="430">
  <si>
    <t>ДОХОДЫ</t>
  </si>
  <si>
    <t>процент исполнения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</si>
  <si>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</si>
  <si>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</si>
  <si>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</si>
  <si>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</si>
  <si>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</si>
  <si>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</si>
  <si>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</si>
  <si>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</si>
  <si>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</si>
  <si>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</si>
  <si>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1 06 00000 00 0000 000</t>
  </si>
  <si>
    <t>НАЛОГИ НА ИМУЩЕСТВО</t>
  </si>
  <si>
    <t>ГОСУДАРСТВЕННАЯ ПОШЛИНА</t>
  </si>
  <si>
    <t xml:space="preserve">1 08 03010 01 0000 110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</si>
  <si>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</si>
  <si>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</si>
  <si>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</si>
  <si>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</si>
  <si>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</si>
  <si>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</si>
  <si>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</si>
  <si>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</si>
  <si>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</si>
  <si>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</si>
  <si>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</si>
  <si>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</si>
  <si>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</si>
  <si>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</si>
  <si>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>2 02 02000 00 0000 151</t>
  </si>
  <si>
    <t xml:space="preserve">ВСЕГО ДОХОДОВ </t>
  </si>
  <si>
    <t>тыс.рублей</t>
  </si>
  <si>
    <t>1 11 05010 00 0000 120</t>
  </si>
  <si>
    <t>2 02 04000 00 0000 151</t>
  </si>
  <si>
    <t>2 02 01001 00 0000 151</t>
  </si>
  <si>
    <t>Иные межбюджетные трансферты</t>
  </si>
  <si>
    <t>2 02 03000 00 0000 151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</si>
  <si>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</si>
  <si>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выдачу разрешения на установку рекламной конструкции</t>
  </si>
  <si>
    <t>Исполнение на отчетную дату</t>
  </si>
  <si>
    <t>Транспортный налог</t>
  </si>
  <si>
    <t>Транспортный налог с организаций</t>
  </si>
  <si>
    <t>Транспортный налог с физических лиц</t>
  </si>
  <si>
    <t>1 13 00000 00 0000 000</t>
  </si>
  <si>
    <t>1 05 02010 02 0000 110</t>
  </si>
  <si>
    <t>1 05 02020 02 0000 110</t>
  </si>
  <si>
    <t>1 05 02000 02 0000 110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</si>
  <si>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</si>
  <si>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</si>
  <si>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</si>
  <si>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1 12 01020 01 0000 120</t>
  </si>
  <si>
    <t>1 12 01030 01 0000 120</t>
  </si>
  <si>
    <t>1 12 01040 01 0000 120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</si>
  <si>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</si>
  <si>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</si>
  <si>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</si>
  <si>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</si>
  <si>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1 16 25060 01 0000 140</t>
  </si>
  <si>
    <t>Денежные взыскания (штрафы) за нарушение земельного законодательства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</si>
  <si>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</si>
  <si>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</si>
  <si>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Плата за сбросы загрязняющих веществ в водные объекты</t>
  </si>
  <si>
    <t>1 05 04020 02 0000 110</t>
  </si>
  <si>
    <t>1 16 43000 01 0000 140</t>
  </si>
  <si>
    <t>1 13 02000 00 0000 130</t>
  </si>
  <si>
    <t>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</si>
  <si>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</si>
  <si>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</si>
  <si>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</si>
  <si>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</si>
  <si>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</si>
  <si>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1 16 25030 01 0000 140</t>
  </si>
  <si>
    <t>1 16 08010 01 0000 140</t>
  </si>
  <si>
    <t>1 13 01995 05 0000 130</t>
  </si>
  <si>
    <t>1 13 02995 05 0000 130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</si>
  <si>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</si>
  <si>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</si>
  <si>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</si>
  <si>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</si>
  <si>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</si>
  <si>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</si>
  <si>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</si>
  <si>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</si>
  <si>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</si>
  <si>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</si>
  <si>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НАЛОГОВЫЕ И НЕНАЛОГОВЫЕ ДОХОДЫ</t>
  </si>
  <si>
    <t>1 05 04000 02 0000 110</t>
  </si>
  <si>
    <t>Налог, взимаемый в связи с применением патентной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</si>
  <si>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</si>
  <si>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2 19 05000 05 0000 151</t>
  </si>
  <si>
    <t>2 18 00000 00 0000 000</t>
  </si>
  <si>
    <t>2 02 02999 05 0000 151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</si>
  <si>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</si>
  <si>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</si>
  <si>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</si>
  <si>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2 02 03003 05 0000 151</t>
  </si>
  <si>
    <t>2 02 03024 05 0000 151</t>
  </si>
  <si>
    <t>2 02 03029 05 0000 151</t>
  </si>
  <si>
    <t>2 02 03069 05 0000 151</t>
  </si>
  <si>
    <t>2 02 04014 05 0000 151</t>
  </si>
  <si>
    <t>2 02 04999 05 0000 151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</si>
  <si>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</si>
  <si>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</si>
  <si>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</si>
  <si>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2 02 02089 05 0000 151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</si>
  <si>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</si>
  <si>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</si>
  <si>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</si>
  <si>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</si>
  <si>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</si>
  <si>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</si>
  <si>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</si>
  <si>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</si>
  <si>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</si>
  <si>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</si>
  <si>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</si>
  <si>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</si>
  <si>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Утверждено с учетом изменений на  отчетный период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</si>
  <si>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</si>
  <si>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</si>
  <si>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2 02 03070 05 0000 151</t>
  </si>
  <si>
    <t>2 02 03115 05 0000 151</t>
  </si>
  <si>
    <t>1 11 05013 10 0000 120</t>
  </si>
  <si>
    <t>1 11 05013 13 0000 120</t>
  </si>
  <si>
    <t>1 16 33050 05 0000 140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</si>
  <si>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</si>
  <si>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</si>
  <si>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</si>
  <si>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РАСХОДЫ</t>
  </si>
  <si>
    <t>Радел, подраздел</t>
  </si>
  <si>
    <t>Наименование расходов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</si>
  <si>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</si>
  <si>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</si>
  <si>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</si>
  <si>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</si>
  <si>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</si>
  <si>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</si>
  <si>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</si>
  <si>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</si>
  <si>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</si>
  <si>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</si>
  <si>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0100</t>
  </si>
  <si>
    <t>ИТОГО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</si>
  <si>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</si>
  <si>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</si>
  <si>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</si>
  <si>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</si>
  <si>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0300</t>
  </si>
  <si>
    <t>ИТОГО 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</si>
  <si>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</si>
  <si>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</si>
  <si>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</si>
  <si>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</si>
  <si>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</si>
  <si>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</si>
  <si>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</si>
  <si>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</si>
  <si>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</si>
  <si>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</si>
  <si>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</si>
  <si>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ИТОГО НАЦИОНАЛЬНАЯ ЭКОНОМИКА</t>
  </si>
  <si>
    <t>0501</t>
  </si>
  <si>
    <t>Жилищное хозяйство</t>
  </si>
  <si>
    <t>0502</t>
  </si>
  <si>
    <t>Коммунальное хозяйство</t>
  </si>
  <si>
    <t>0500</t>
  </si>
  <si>
    <t>ИТОГО ЖИЛИЩНО-КОММУНАЛЬНОЕ ХОЗЯЙСТВО</t>
  </si>
  <si>
    <t>0605</t>
  </si>
  <si>
    <t>Другие вопросы в области охраны окружающей среды</t>
  </si>
  <si>
    <t>0600</t>
  </si>
  <si>
    <t>ИТОГО ОХРАНА ОКРУЖАЮЩЕЙ СРЕДЫ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</si>
  <si>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</si>
  <si>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</si>
  <si>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</si>
  <si>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</si>
  <si>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</si>
  <si>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</si>
  <si>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</si>
  <si>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</si>
  <si>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0700</t>
  </si>
  <si>
    <t xml:space="preserve"> ИТОГО 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</si>
  <si>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</si>
  <si>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</si>
  <si>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</si>
  <si>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</si>
  <si>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</si>
  <si>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 xml:space="preserve">ИТОГО КУЛЬТУРА, КИНЕМАТОГРАФИЯ </t>
  </si>
  <si>
    <t>0901</t>
  </si>
  <si>
    <t>Стационарная медицинская помощь</t>
  </si>
  <si>
    <t>0902</t>
  </si>
  <si>
    <t>Амбулаторная помощь</t>
  </si>
  <si>
    <t>0900</t>
  </si>
  <si>
    <t xml:space="preserve">ИТОГО ЗДРАВООХРАНЕНИЕ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</si>
  <si>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</si>
  <si>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</si>
  <si>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</si>
  <si>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</si>
  <si>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ИТОГО СОЦИАЛЬНАЯ ПОЛИТИКА</t>
  </si>
  <si>
    <t>1101</t>
  </si>
  <si>
    <t>Физическая культура</t>
  </si>
  <si>
    <t>ИТОГО ФИЗИЧЕСКАЯ КУЛЬТУРА И СПОРТ</t>
  </si>
  <si>
    <t>1201</t>
  </si>
  <si>
    <t>Телевидение и радиовещание</t>
  </si>
  <si>
    <t>1202</t>
  </si>
  <si>
    <t>Периодическая печать и издательства</t>
  </si>
  <si>
    <t>1200</t>
  </si>
  <si>
    <t>ИТОГО СРЕДСТВА МАССОВОЙ ИНФОРМАЦИИ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</si>
  <si>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</si>
  <si>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</si>
  <si>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Прочие межбюджетные трансферты общего характера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</si>
  <si>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</si>
  <si>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</si>
  <si>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</si>
  <si>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</si>
  <si>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</si>
  <si>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</si>
  <si>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</si>
  <si>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</si>
  <si>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</si>
  <si>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</si>
  <si>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</si>
  <si>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</si>
  <si>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</si>
  <si>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0105</t>
  </si>
  <si>
    <t>0503</t>
  </si>
  <si>
    <t>Судебная система</t>
  </si>
  <si>
    <t>Благоустройство</t>
  </si>
  <si>
    <t>Код  классификации доходов</t>
  </si>
  <si>
    <t xml:space="preserve">Наименование кода поступлений в бюджет,группы,
подгруппы, статьи, подстатьи, элемента, подвида доходов, аналитических групп подвидов
 доходов бюджета
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</si>
  <si>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</si>
  <si>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</si>
  <si>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</si>
  <si>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</si>
  <si>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</si>
  <si>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</si>
  <si>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</si>
  <si>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1 11 05035 05 2000 120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</si>
  <si>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</si>
  <si>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</si>
  <si>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</si>
  <si>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1 14 02053 05 2000 410</t>
  </si>
  <si>
    <t>1 17 00000 00 0000 000</t>
  </si>
  <si>
    <t>ПРОЧИЕ НЕНАЛОГОВЫЕ ДОХОДЫ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</si>
  <si>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</si>
  <si>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</si>
  <si>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</si>
  <si>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</si>
  <si>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</si>
  <si>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2 02 03999 05 0000 151</t>
  </si>
  <si>
    <t>Прочие субвенции бюджетам муниципальных районов</t>
  </si>
  <si>
    <t>0107</t>
  </si>
  <si>
    <t>Обеспечение проведения выборов и референдумов</t>
  </si>
  <si>
    <t>2 02 01999 05 0000 151</t>
  </si>
  <si>
    <t>Прочие дотации бюджетам муниципальных районов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</si>
  <si>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</si>
  <si>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</si>
  <si>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</si>
  <si>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</si>
  <si>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</si>
  <si>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</si>
  <si>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</si>
  <si>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 2016 года. </t>
  </si>
  <si>
    <t>Сведения о ходе исполнения бюджета Нытвенского муниципального района (районного бюджета)                                                           за  2016 год</t>
  </si>
  <si>
    <t>0111</t>
  </si>
  <si>
    <t>Резервные фонды</t>
  </si>
  <si>
    <t>Иные дотации</t>
  </si>
  <si>
    <t>И.о начальника финансового управления администрации Нытвенского муниципального района</t>
  </si>
  <si>
    <t>Н.А.Иванив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</si>
  <si>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0"/>
        <color indexed="12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 xml:space="preserve">, </t>
    </r>
    <r>
      <rPr>
        <sz val="10"/>
        <color indexed="12"/>
        <rFont val="Times New Roman"/>
        <family val="1"/>
      </rPr>
      <t>227.1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228</t>
    </r>
    <r>
      <rPr>
        <sz val="10"/>
        <color indexed="8"/>
        <rFont val="Times New Roman"/>
        <family val="1"/>
      </rPr>
      <t xml:space="preserve">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</si>
  <si>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</si>
  <si>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</si>
  <si>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</si>
  <si>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</si>
  <si>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</si>
  <si>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</si>
  <si>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1 06 04000 02 0000 110</t>
  </si>
  <si>
    <t>1 06 04011 02 0000 110</t>
  </si>
  <si>
    <t>1 06 04012 02 0000 110</t>
  </si>
  <si>
    <t>1 08 00000 00 0000 110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</si>
  <si>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</si>
  <si>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</si>
  <si>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</si>
  <si>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</si>
  <si>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</si>
  <si>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</si>
  <si>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</si>
  <si>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</si>
  <si>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1 09 07000 00 0000 110</t>
  </si>
  <si>
    <t xml:space="preserve">Прочие налоги и сборы (по отмененным местным налогам и сборам)
</t>
  </si>
  <si>
    <t>1 09 07053 05 0000 110</t>
  </si>
  <si>
    <t>Прочие местные налоги и сборы, мобилизуемые на территориях муниципальных районов</t>
  </si>
  <si>
    <t>1 11 03000 00 0000 120</t>
  </si>
  <si>
    <t>Проценты, полученные от предоставления бюджетных кредитов внутри страны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</si>
  <si>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</si>
  <si>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</si>
  <si>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</si>
  <si>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</si>
  <si>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</si>
  <si>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учреждений)(пени)</t>
  </si>
  <si>
    <t>1 11 05300 00 0000 120</t>
  </si>
  <si>
    <t>1 11 05310 00 0000 120</t>
  </si>
  <si>
    <t>1 11 05314 13 0000 120</t>
  </si>
  <si>
    <t>1 12 01000 01 0000 120</t>
  </si>
  <si>
    <t>Плата за негативное воздействие на окружающую среду</t>
  </si>
  <si>
    <t xml:space="preserve">Плата за выбросы загрязняющих веществ в атмосферный воздух стационарными объектами 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</si>
  <si>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</si>
  <si>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</si>
  <si>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 xml:space="preserve">ДОХОДЫ ОТ ОКАЗАНИЯ  ПЛАТНЫХ  УСЛУГ  (РАБОТ) И КОМПЕНСАЦИИ ЗАТРАТ ГОСУДАРСТВА
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</si>
  <si>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</si>
  <si>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</si>
  <si>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</si>
  <si>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</si>
  <si>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</si>
  <si>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1 13 02990 00 0000 130</t>
  </si>
  <si>
    <t>Прочие доходы от компенсации затрат государства</t>
  </si>
  <si>
    <t xml:space="preserve">Прочие доходы от компенсации затрат бюджетов муниципальных районов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</si>
  <si>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</si>
  <si>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</si>
  <si>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</si>
  <si>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0 14 02052 05 0000 410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</si>
  <si>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(пени)</t>
  </si>
  <si>
    <t>1 14 06000 00 0000 430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</si>
  <si>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</si>
  <si>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</si>
  <si>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</si>
  <si>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1 16 03000 00 0000 140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</si>
  <si>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</si>
  <si>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</si>
  <si>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</si>
  <si>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</si>
  <si>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</si>
  <si>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</si>
  <si>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</si>
  <si>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</si>
  <si>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1 16 28 000 01 0000 140</t>
  </si>
  <si>
    <t>1 16 30 000 01 0000 140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</si>
  <si>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</si>
  <si>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1 16 30 014 01 0000 140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</si>
  <si>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</si>
  <si>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1 16 30 030 01 0000 140</t>
  </si>
  <si>
    <t>Прочие денежные взыскания (штрафы) за правонарушения в области дорожного движения</t>
  </si>
  <si>
    <t>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</si>
  <si>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</si>
  <si>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</si>
  <si>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</si>
  <si>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1 16 90000 00 0000 140
</t>
  </si>
  <si>
    <t xml:space="preserve">Прочие поступления от денежных взысканий (штрафов) и иных сумм в возмещение ущерба
</t>
  </si>
  <si>
    <t>1 17 05000 00 0000 180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</si>
  <si>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</si>
  <si>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</si>
  <si>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2 02 01999 00 0000 151</t>
  </si>
  <si>
    <t>Прочие дотации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</si>
  <si>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</si>
  <si>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</si>
  <si>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</si>
  <si>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</si>
  <si>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2 02 02051 00 0000 151
</t>
  </si>
  <si>
    <t xml:space="preserve">Субсидии бюджетам на реализацию федеральных целевых программ
</t>
  </si>
  <si>
    <t xml:space="preserve">2 02 02051 05 0000 151
</t>
  </si>
  <si>
    <t xml:space="preserve">Субсидии бюджетам муниципальных районов на реализацию федеральных целевых программ
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</si>
  <si>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</si>
  <si>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</si>
  <si>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</si>
  <si>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2 02 02085 00 0000 151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</si>
  <si>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</si>
  <si>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2 02 02089 00 0000 151</t>
  </si>
  <si>
    <t>Субсидии бюджетам муниципальныз районов на обеспечение мероприятий по переселению граждан из аварийного жилищного фонда за счет средств бюджетов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</si>
  <si>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</si>
  <si>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</si>
  <si>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2 02 02999 00 0000 151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</si>
  <si>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</si>
  <si>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</si>
  <si>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</si>
  <si>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</si>
  <si>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</si>
  <si>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</si>
  <si>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</si>
  <si>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</si>
  <si>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</si>
  <si>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</si>
  <si>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</si>
  <si>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</si>
  <si>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</si>
  <si>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</si>
  <si>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2 02 03069 00 0000 151</t>
  </si>
  <si>
    <r>
      <t xml:space="preserve">Субвенции бюджетам на обеспечение жильем отдельных категорий граждан, установленных Федеральным </t>
    </r>
    <r>
      <rPr>
        <sz val="10"/>
        <color indexed="12"/>
        <rFont val="Times New Roman"/>
        <family val="1"/>
      </rPr>
      <t>законом</t>
    </r>
    <r>
      <rPr>
        <sz val="10"/>
        <color indexed="8"/>
        <rFont val="Times New Roman"/>
        <family val="1"/>
      </rPr>
      <t xml:space="preserve"> от 12 января 1995 года N 5-ФЗ "О ветеранах", в соответствии с </t>
    </r>
    <r>
      <rPr>
        <sz val="10"/>
        <color indexed="12"/>
        <rFont val="Times New Roman"/>
        <family val="1"/>
      </rPr>
      <t>Указом</t>
    </r>
    <r>
      <rPr>
        <sz val="10"/>
        <color indexed="8"/>
        <rFont val="Times New Roman"/>
        <family val="1"/>
      </rPr>
      <t xml:space="preserve"> Президента Российской Федерации от 7 мая 2008 года N 714 "Об обеспечении жильем ветеранов Великой Отечественной войны 1941 - 1945 годов"</t>
    </r>
  </si>
  <si>
    <r>
      <t xml:space="preserve">Субвенции бюджетам муниципальных районов на обеспечение жильем отдельных категорий граждан, установленных Федеральным </t>
    </r>
    <r>
      <rPr>
        <sz val="10"/>
        <color indexed="12"/>
        <rFont val="Times New Roman"/>
        <family val="1"/>
      </rPr>
      <t>законом</t>
    </r>
    <r>
      <rPr>
        <sz val="10"/>
        <color indexed="8"/>
        <rFont val="Times New Roman"/>
        <family val="1"/>
      </rPr>
      <t xml:space="preserve"> от 12 января 1995 года N 5-ФЗ "О ветеранах", в соответствии с </t>
    </r>
    <r>
      <rPr>
        <sz val="10"/>
        <color indexed="12"/>
        <rFont val="Times New Roman"/>
        <family val="1"/>
      </rPr>
      <t>Указом</t>
    </r>
    <r>
      <rPr>
        <sz val="10"/>
        <color indexed="8"/>
        <rFont val="Times New Roman"/>
        <family val="1"/>
      </rPr>
      <t xml:space="preserve"> Президента Российской Федерации от 7 мая 2008 года N 714 "Об обеспечении жильем ветеранов Великой Отечественной войны 1941 - 1945 годов"</t>
    </r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</si>
  <si>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</si>
  <si>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</si>
  <si>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2 02 03999 00 0000 151</t>
  </si>
  <si>
    <t>Прочие субвенции</t>
  </si>
  <si>
    <t>Прочие субвенции бюджетам  муниципальных районов</t>
  </si>
  <si>
    <r>
      <t xml:space="preserve">Субвенции бюджетам муниципальных районов на обеспечение жильем отдельных категорий граждан, установленных Федеральными законами от 12 января 1995 года </t>
    </r>
    <r>
      <rPr>
        <sz val="10"/>
        <color indexed="12"/>
        <rFont val="Times New Roman"/>
        <family val="1"/>
      </rPr>
      <t>N 5-ФЗ</t>
    </r>
    <r>
      <rPr>
        <sz val="10"/>
        <color indexed="8"/>
        <rFont val="Times New Roman"/>
        <family val="1"/>
      </rPr>
      <t xml:space="preserve"> "О ветеранах" и от 24 ноября 1995 года </t>
    </r>
    <r>
      <rPr>
        <sz val="10"/>
        <color indexed="12"/>
        <rFont val="Times New Roman"/>
        <family val="1"/>
      </rPr>
      <t>N 181-ФЗ</t>
    </r>
    <r>
      <rPr>
        <sz val="10"/>
        <color indexed="8"/>
        <rFont val="Times New Roman"/>
        <family val="1"/>
      </rPr>
      <t xml:space="preserve"> "О социальной защите инвалидов в Российской Федерации"</t>
    </r>
  </si>
  <si>
    <t>2 02 03115 00 0000 151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</si>
  <si>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</si>
  <si>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Субвенция бюджетам муниципальных районов на возмещение части процентной ставки по долгосрочным, среднесрочным и краткосрочным кредитам взятым малыми формами хозяйствования </t>
  </si>
  <si>
    <t>2 02 03121 00 0000 151</t>
  </si>
  <si>
    <t>Субвенции бюджетам на проведение Всероссийской сельскохозяйственной переписи в 2016 году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</si>
  <si>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</si>
  <si>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</si>
  <si>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</si>
  <si>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</si>
  <si>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</si>
  <si>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</si>
  <si>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</si>
  <si>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</si>
  <si>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</si>
  <si>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</si>
  <si>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</si>
  <si>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</si>
  <si>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</si>
  <si>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</si>
  <si>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</si>
  <si>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</si>
  <si>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</si>
  <si>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</si>
  <si>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</si>
  <si>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</si>
  <si>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</si>
  <si>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</si>
  <si>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</si>
  <si>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</si>
  <si>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</si>
  <si>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2 18 05000 05 0000 180</t>
  </si>
  <si>
    <t>Доходы бюджетов муниципальных районов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</si>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</sst>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  <numFmt numFmtId="177" formatCode="0.00000"/>
    <numFmt numFmtId="178" formatCode="0.0000000"/>
    <numFmt numFmtId="179" formatCode="0.0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0"/>
    <numFmt numFmtId="187" formatCode="0.00000000000"/>
    <numFmt numFmtId="188" formatCode="0.000000000"/>
    <numFmt numFmtId="189" formatCode="?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center"/>
      <protection/>
    </xf>
    <xf numFmtId="0" fontId="4" fillId="0" borderId="0" xfId="6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2" borderId="0" xfId="66" applyNumberFormat="1" applyFont="1" applyFill="1">
      <alignment/>
      <protection/>
    </xf>
    <xf numFmtId="0" fontId="6" fillId="0" borderId="0" xfId="56" applyFont="1">
      <alignment/>
      <protection/>
    </xf>
    <xf numFmtId="0" fontId="0" fillId="0" borderId="0" xfId="66" applyNumberFormat="1" applyFont="1" applyFill="1" applyAlignment="1">
      <alignment/>
      <protection/>
    </xf>
    <xf numFmtId="0" fontId="5" fillId="0" borderId="0" xfId="66" applyFont="1" applyFill="1" applyAlignment="1">
      <alignment horizontal="center"/>
      <protection/>
    </xf>
    <xf numFmtId="0" fontId="5" fillId="0" borderId="0" xfId="66" applyNumberFormat="1" applyFont="1" applyFill="1" applyAlignment="1">
      <alignment horizontal="center"/>
      <protection/>
    </xf>
    <xf numFmtId="0" fontId="12" fillId="0" borderId="0" xfId="65" applyFont="1" applyFill="1" applyBorder="1" applyAlignment="1">
      <alignment horizontal="center" vertical="center" wrapText="1"/>
      <protection/>
    </xf>
    <xf numFmtId="164" fontId="10" fillId="25" borderId="10" xfId="67" applyNumberFormat="1" applyFont="1" applyFill="1" applyBorder="1" applyAlignment="1">
      <alignment horizontal="center"/>
      <protection/>
    </xf>
    <xf numFmtId="167" fontId="11" fillId="0" borderId="10" xfId="67" applyNumberFormat="1" applyFont="1" applyFill="1" applyBorder="1" applyAlignment="1">
      <alignment horizontal="center"/>
      <protection/>
    </xf>
    <xf numFmtId="164" fontId="10" fillId="25" borderId="10" xfId="67" applyNumberFormat="1" applyFont="1" applyFill="1" applyBorder="1" applyAlignment="1">
      <alignment horizontal="center" wrapText="1"/>
      <protection/>
    </xf>
    <xf numFmtId="164" fontId="11" fillId="25" borderId="10" xfId="67" applyNumberFormat="1" applyFont="1" applyFill="1" applyBorder="1" applyAlignment="1">
      <alignment horizontal="center"/>
      <protection/>
    </xf>
    <xf numFmtId="167" fontId="11" fillId="25" borderId="10" xfId="67" applyNumberFormat="1" applyFont="1" applyFill="1" applyBorder="1" applyAlignment="1">
      <alignment horizontal="center"/>
      <protection/>
    </xf>
    <xf numFmtId="167" fontId="10" fillId="25" borderId="10" xfId="67" applyNumberFormat="1" applyFont="1" applyFill="1" applyBorder="1" applyAlignment="1">
      <alignment horizontal="center"/>
      <protection/>
    </xf>
    <xf numFmtId="0" fontId="10" fillId="25" borderId="10" xfId="67" applyNumberFormat="1" applyFont="1" applyFill="1" applyBorder="1" applyAlignment="1">
      <alignment vertical="top" wrapText="1"/>
      <protection/>
    </xf>
    <xf numFmtId="0" fontId="11" fillId="25" borderId="10" xfId="67" applyNumberFormat="1" applyFont="1" applyFill="1" applyBorder="1" applyAlignment="1">
      <alignment/>
      <protection/>
    </xf>
    <xf numFmtId="0" fontId="5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horizontal="center"/>
      <protection/>
    </xf>
    <xf numFmtId="167" fontId="5" fillId="0" borderId="0" xfId="67" applyNumberFormat="1" applyFont="1" applyFill="1" applyBorder="1" applyAlignment="1">
      <alignment horizontal="center"/>
      <protection/>
    </xf>
    <xf numFmtId="0" fontId="5" fillId="0" borderId="0" xfId="67" applyNumberFormat="1" applyFont="1" applyFill="1" applyBorder="1" applyAlignment="1">
      <alignment horizontal="center"/>
      <protection/>
    </xf>
    <xf numFmtId="0" fontId="4" fillId="2" borderId="10" xfId="67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2" borderId="10" xfId="67" applyNumberFormat="1" applyFont="1" applyFill="1" applyBorder="1" applyAlignment="1">
      <alignment horizontal="center" vertical="center" wrapText="1"/>
      <protection/>
    </xf>
    <xf numFmtId="0" fontId="10" fillId="2" borderId="10" xfId="67" applyNumberFormat="1" applyFont="1" applyFill="1" applyBorder="1" applyAlignment="1">
      <alignment horizontal="center"/>
      <protection/>
    </xf>
    <xf numFmtId="0" fontId="10" fillId="2" borderId="10" xfId="67" applyNumberFormat="1" applyFont="1" applyFill="1" applyBorder="1" applyAlignment="1">
      <alignment wrapText="1"/>
      <protection/>
    </xf>
    <xf numFmtId="0" fontId="11" fillId="2" borderId="10" xfId="67" applyNumberFormat="1" applyFont="1" applyFill="1" applyBorder="1" applyAlignment="1">
      <alignment horizontal="center"/>
      <protection/>
    </xf>
    <xf numFmtId="0" fontId="11" fillId="2" borderId="10" xfId="67" applyNumberFormat="1" applyFont="1" applyFill="1" applyBorder="1" applyAlignment="1">
      <alignment wrapText="1"/>
      <protection/>
    </xf>
    <xf numFmtId="49" fontId="10" fillId="2" borderId="10" xfId="67" applyNumberFormat="1" applyFont="1" applyFill="1" applyBorder="1" applyAlignment="1">
      <alignment horizontal="center"/>
      <protection/>
    </xf>
    <xf numFmtId="0" fontId="11" fillId="2" borderId="10" xfId="67" applyNumberFormat="1" applyFont="1" applyFill="1" applyBorder="1">
      <alignment/>
      <protection/>
    </xf>
    <xf numFmtId="0" fontId="11" fillId="0" borderId="10" xfId="67" applyNumberFormat="1" applyFont="1" applyFill="1" applyBorder="1" applyAlignment="1">
      <alignment/>
      <protection/>
    </xf>
    <xf numFmtId="0" fontId="11" fillId="0" borderId="10" xfId="67" applyNumberFormat="1" applyFont="1" applyFill="1" applyBorder="1" applyAlignment="1">
      <alignment wrapText="1"/>
      <protection/>
    </xf>
    <xf numFmtId="164" fontId="11" fillId="0" borderId="10" xfId="67" applyNumberFormat="1" applyFont="1" applyFill="1" applyBorder="1" applyAlignment="1">
      <alignment horizontal="center" wrapText="1"/>
      <protection/>
    </xf>
    <xf numFmtId="0" fontId="6" fillId="0" borderId="0" xfId="67" applyNumberFormat="1" applyFont="1" applyFill="1">
      <alignment/>
      <protection/>
    </xf>
    <xf numFmtId="0" fontId="4" fillId="2" borderId="0" xfId="57" applyNumberFormat="1" applyFont="1" applyFill="1" applyBorder="1" applyAlignment="1">
      <alignment/>
      <protection/>
    </xf>
    <xf numFmtId="0" fontId="5" fillId="2" borderId="0" xfId="57" applyNumberFormat="1" applyFont="1" applyFill="1" applyBorder="1" applyAlignment="1">
      <alignment wrapText="1"/>
      <protection/>
    </xf>
    <xf numFmtId="0" fontId="4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wrapText="1"/>
      <protection/>
    </xf>
    <xf numFmtId="0" fontId="0" fillId="0" borderId="0" xfId="67" applyNumberFormat="1" applyFont="1" applyFill="1" applyBorder="1">
      <alignment/>
      <protection/>
    </xf>
    <xf numFmtId="0" fontId="0" fillId="0" borderId="0" xfId="67" applyNumberFormat="1" applyFont="1" applyFill="1" applyAlignment="1">
      <alignment/>
      <protection/>
    </xf>
    <xf numFmtId="0" fontId="0" fillId="0" borderId="0" xfId="67" applyNumberFormat="1" applyFont="1" applyFill="1">
      <alignment/>
      <protection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vertical="top"/>
      <protection/>
    </xf>
    <xf numFmtId="0" fontId="4" fillId="0" borderId="10" xfId="67" applyNumberFormat="1" applyFont="1" applyFill="1" applyBorder="1" applyAlignment="1">
      <alignment vertical="top" wrapText="1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wrapText="1"/>
      <protection/>
    </xf>
    <xf numFmtId="0" fontId="10" fillId="0" borderId="10" xfId="67" applyNumberFormat="1" applyFont="1" applyFill="1" applyBorder="1">
      <alignment/>
      <protection/>
    </xf>
    <xf numFmtId="164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/>
      <protection/>
    </xf>
    <xf numFmtId="0" fontId="13" fillId="0" borderId="0" xfId="67" applyNumberFormat="1" applyFont="1" applyFill="1">
      <alignment/>
      <protection/>
    </xf>
    <xf numFmtId="0" fontId="12" fillId="0" borderId="0" xfId="67" applyNumberFormat="1" applyFont="1" applyFill="1" applyBorder="1" applyAlignment="1">
      <alignment horizontal="center"/>
      <protection/>
    </xf>
    <xf numFmtId="1" fontId="10" fillId="0" borderId="10" xfId="67" applyNumberFormat="1" applyFont="1" applyFill="1" applyBorder="1" applyAlignment="1">
      <alignment horizontal="center" vertical="center"/>
      <protection/>
    </xf>
    <xf numFmtId="0" fontId="10" fillId="25" borderId="10" xfId="67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11" fillId="0" borderId="10" xfId="67" applyNumberFormat="1" applyFont="1" applyFill="1" applyBorder="1" applyAlignment="1">
      <alignment horizontal="center" vertical="center" wrapText="1"/>
      <protection/>
    </xf>
    <xf numFmtId="0" fontId="11" fillId="25" borderId="10" xfId="67" applyNumberFormat="1" applyFont="1" applyFill="1" applyBorder="1" applyAlignment="1">
      <alignment horizontal="center" vertical="center" wrapText="1"/>
      <protection/>
    </xf>
    <xf numFmtId="0" fontId="11" fillId="2" borderId="10" xfId="6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left" wrapText="1"/>
    </xf>
    <xf numFmtId="167" fontId="4" fillId="0" borderId="10" xfId="0" applyNumberFormat="1" applyFont="1" applyFill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4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vertical="top" wrapText="1"/>
    </xf>
    <xf numFmtId="167" fontId="5" fillId="0" borderId="10" xfId="0" applyNumberFormat="1" applyFont="1" applyBorder="1" applyAlignment="1">
      <alignment horizontal="right"/>
    </xf>
    <xf numFmtId="0" fontId="46" fillId="25" borderId="10" xfId="42" applyFont="1" applyFill="1" applyBorder="1" applyAlignment="1" applyProtection="1">
      <alignment vertical="top" wrapText="1"/>
      <protection/>
    </xf>
    <xf numFmtId="167" fontId="5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167" fontId="5" fillId="0" borderId="10" xfId="0" applyNumberFormat="1" applyFont="1" applyFill="1" applyBorder="1" applyAlignment="1">
      <alignment/>
    </xf>
    <xf numFmtId="0" fontId="47" fillId="25" borderId="10" xfId="0" applyFont="1" applyFill="1" applyBorder="1" applyAlignment="1">
      <alignment vertical="top" wrapText="1"/>
    </xf>
    <xf numFmtId="167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67" fontId="5" fillId="25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25" borderId="11" xfId="0" applyFont="1" applyFill="1" applyBorder="1" applyAlignment="1">
      <alignment vertical="top" wrapText="1"/>
    </xf>
    <xf numFmtId="0" fontId="4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top"/>
    </xf>
    <xf numFmtId="167" fontId="4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 vertical="top"/>
    </xf>
    <xf numFmtId="0" fontId="47" fillId="25" borderId="1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7" fillId="25" borderId="13" xfId="0" applyFont="1" applyFill="1" applyBorder="1" applyAlignment="1">
      <alignment vertical="top" wrapText="1"/>
    </xf>
    <xf numFmtId="0" fontId="5" fillId="25" borderId="14" xfId="0" applyFont="1" applyFill="1" applyBorder="1" applyAlignment="1">
      <alignment horizontal="center" vertical="center"/>
    </xf>
    <xf numFmtId="0" fontId="46" fillId="25" borderId="14" xfId="0" applyFont="1" applyFill="1" applyBorder="1" applyAlignment="1">
      <alignment vertical="top" wrapText="1"/>
    </xf>
    <xf numFmtId="0" fontId="47" fillId="25" borderId="14" xfId="0" applyFont="1" applyFill="1" applyBorder="1" applyAlignment="1">
      <alignment horizontal="center" vertical="center" wrapText="1"/>
    </xf>
    <xf numFmtId="0" fontId="47" fillId="25" borderId="14" xfId="0" applyFont="1" applyFill="1" applyBorder="1" applyAlignment="1">
      <alignment vertical="top" wrapText="1"/>
    </xf>
    <xf numFmtId="0" fontId="5" fillId="2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7" fontId="5" fillId="0" borderId="11" xfId="0" applyNumberFormat="1" applyFont="1" applyFill="1" applyBorder="1" applyAlignment="1">
      <alignment/>
    </xf>
    <xf numFmtId="0" fontId="46" fillId="25" borderId="12" xfId="0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vertical="top" wrapText="1"/>
    </xf>
    <xf numFmtId="0" fontId="46" fillId="25" borderId="15" xfId="0" applyFont="1" applyFill="1" applyBorder="1" applyAlignment="1">
      <alignment horizontal="center" vertical="center" wrapText="1"/>
    </xf>
    <xf numFmtId="0" fontId="48" fillId="26" borderId="10" xfId="0" applyFont="1" applyFill="1" applyBorder="1" applyAlignment="1">
      <alignment vertical="top" wrapText="1"/>
    </xf>
    <xf numFmtId="167" fontId="5" fillId="25" borderId="11" xfId="0" applyNumberFormat="1" applyFont="1" applyFill="1" applyBorder="1" applyAlignment="1">
      <alignment/>
    </xf>
    <xf numFmtId="167" fontId="5" fillId="2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25" borderId="10" xfId="42" applyFont="1" applyFill="1" applyBorder="1" applyAlignment="1" applyProtection="1">
      <alignment vertical="top" wrapText="1"/>
      <protection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center"/>
    </xf>
    <xf numFmtId="167" fontId="5" fillId="0" borderId="11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7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25" borderId="14" xfId="0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wrapText="1"/>
    </xf>
    <xf numFmtId="0" fontId="48" fillId="26" borderId="10" xfId="0" applyFont="1" applyFill="1" applyBorder="1" applyAlignment="1">
      <alignment horizontal="center" vertical="center" wrapText="1"/>
    </xf>
    <xf numFmtId="167" fontId="5" fillId="0" borderId="11" xfId="0" applyNumberFormat="1" applyFont="1" applyBorder="1" applyAlignment="1">
      <alignment wrapText="1"/>
    </xf>
    <xf numFmtId="0" fontId="48" fillId="26" borderId="12" xfId="0" applyFont="1" applyFill="1" applyBorder="1" applyAlignment="1">
      <alignment vertical="top" wrapText="1"/>
    </xf>
    <xf numFmtId="0" fontId="48" fillId="26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top" wrapText="1"/>
    </xf>
    <xf numFmtId="167" fontId="5" fillId="0" borderId="12" xfId="0" applyNumberFormat="1" applyFont="1" applyBorder="1" applyAlignment="1">
      <alignment wrapText="1"/>
    </xf>
    <xf numFmtId="167" fontId="5" fillId="0" borderId="10" xfId="0" applyNumberFormat="1" applyFont="1" applyFill="1" applyBorder="1" applyAlignment="1">
      <alignment wrapText="1"/>
    </xf>
    <xf numFmtId="167" fontId="5" fillId="0" borderId="10" xfId="43" applyNumberFormat="1" applyFont="1" applyBorder="1" applyAlignment="1">
      <alignment wrapText="1"/>
    </xf>
    <xf numFmtId="167" fontId="5" fillId="0" borderId="10" xfId="43" applyNumberFormat="1" applyFont="1" applyBorder="1" applyAlignment="1">
      <alignment horizontal="right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167" fontId="5" fillId="0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167" fontId="5" fillId="0" borderId="16" xfId="0" applyNumberFormat="1" applyFont="1" applyFill="1" applyBorder="1" applyAlignment="1">
      <alignment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vertical="top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vertical="top" wrapText="1"/>
    </xf>
    <xf numFmtId="0" fontId="5" fillId="26" borderId="14" xfId="0" applyFont="1" applyFill="1" applyBorder="1" applyAlignment="1">
      <alignment vertical="top" wrapText="1"/>
    </xf>
    <xf numFmtId="0" fontId="4" fillId="25" borderId="12" xfId="0" applyFont="1" applyFill="1" applyBorder="1" applyAlignment="1">
      <alignment horizontal="center" vertical="center" wrapText="1"/>
    </xf>
    <xf numFmtId="167" fontId="4" fillId="25" borderId="17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 vertical="center" wrapText="1"/>
    </xf>
    <xf numFmtId="167" fontId="5" fillId="25" borderId="17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167" fontId="4" fillId="0" borderId="12" xfId="0" applyNumberFormat="1" applyFont="1" applyBorder="1" applyAlignment="1">
      <alignment/>
    </xf>
    <xf numFmtId="0" fontId="4" fillId="0" borderId="0" xfId="67" applyNumberFormat="1" applyFont="1" applyFill="1" applyBorder="1" applyAlignment="1">
      <alignment horizontal="center" wrapText="1"/>
      <protection/>
    </xf>
    <xf numFmtId="0" fontId="4" fillId="0" borderId="0" xfId="57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vertical="top" wrapText="1"/>
    </xf>
    <xf numFmtId="0" fontId="13" fillId="0" borderId="0" xfId="67" applyNumberFormat="1" applyFont="1" applyFill="1" applyAlignment="1">
      <alignment vertical="top" wrapText="1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0E7DB27B0AD7F16AE26C39AA6637C8CD862363FD259CA0604540EC105FBB7C8AC7FD9623A27PEy6J" TargetMode="External" /><Relationship Id="rId2" Type="http://schemas.openxmlformats.org/officeDocument/2006/relationships/hyperlink" Target="consultantplus://offline/ref=20E7DB27B0AD7F16AE26C39AA6637C8CD862363FD259CA0604540EC105FBB7C8AC7FD9643F2EPEyDJ" TargetMode="External" /><Relationship Id="rId3" Type="http://schemas.openxmlformats.org/officeDocument/2006/relationships/hyperlink" Target="consultantplus://offline/ref=20E7DB27B0AD7F16AE26C39AA6637C8CD862363FD259CA0604540EC105FBB7C8AC7FD9663F2EE064P8y9J" TargetMode="External" /><Relationship Id="rId4" Type="http://schemas.openxmlformats.org/officeDocument/2006/relationships/hyperlink" Target="consultantplus://offline/ref=20E7DB27B0AD7F16AE26C39AA6637C8CD8623D33D659CA0604540EC105PFyBJ" TargetMode="External" /><Relationship Id="rId5" Type="http://schemas.openxmlformats.org/officeDocument/2006/relationships/hyperlink" Target="consultantplus://offline/ref=20E7DB27B0AD7F16AE26C39AA6637C8CD8623D33D659CA0604540EC105FBB7C8AC7FD9643C2CPEyCJ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20142"/>
  <sheetViews>
    <sheetView tabSelected="1" workbookViewId="0" topLeftCell="A164">
      <selection activeCell="D176" sqref="D176"/>
    </sheetView>
  </sheetViews>
  <sheetFormatPr defaultColWidth="9.140625" defaultRowHeight="12.75" outlineLevelRow="1"/>
  <cols>
    <col min="1" max="1" width="23.57421875" style="1" customWidth="1"/>
    <col min="2" max="2" width="51.8515625" style="1" customWidth="1"/>
    <col min="3" max="3" width="14.00390625" style="1" customWidth="1"/>
    <col min="4" max="4" width="13.00390625" style="1" customWidth="1"/>
    <col min="5" max="5" width="13.57421875" style="1" customWidth="1"/>
    <col min="6" max="16384" width="9.140625" style="1" customWidth="1"/>
  </cols>
  <sheetData>
    <row r="1" spans="1:5" ht="66.75" customHeight="1">
      <c r="A1" s="2"/>
      <c r="B1" s="13" t="s">
        <v>263</v>
      </c>
      <c r="C1" s="11"/>
      <c r="D1" s="11"/>
      <c r="E1" s="11"/>
    </row>
    <row r="2" spans="1:5" ht="12.75">
      <c r="A2" s="3"/>
      <c r="B2" s="3" t="s">
        <v>0</v>
      </c>
      <c r="C2" s="12"/>
      <c r="D2" s="12"/>
      <c r="E2" s="12"/>
    </row>
    <row r="3" spans="1:5" ht="15" customHeight="1">
      <c r="A3" s="6"/>
      <c r="B3" s="5"/>
      <c r="C3" s="12"/>
      <c r="D3" s="12"/>
      <c r="E3" s="6" t="s">
        <v>32</v>
      </c>
    </row>
    <row r="4" spans="1:5" ht="87" customHeight="1">
      <c r="A4" s="59" t="s">
        <v>228</v>
      </c>
      <c r="B4" s="60" t="s">
        <v>229</v>
      </c>
      <c r="C4" s="61" t="s">
        <v>230</v>
      </c>
      <c r="D4" s="61" t="s">
        <v>231</v>
      </c>
      <c r="E4" s="61" t="s">
        <v>232</v>
      </c>
    </row>
    <row r="5" spans="1:5" ht="17.25" customHeight="1">
      <c r="A5" s="49">
        <v>1</v>
      </c>
      <c r="B5" s="59">
        <v>2</v>
      </c>
      <c r="C5" s="59">
        <v>3</v>
      </c>
      <c r="D5" s="59">
        <v>4</v>
      </c>
      <c r="E5" s="59">
        <v>5</v>
      </c>
    </row>
    <row r="6" spans="1:5" ht="24.75" customHeight="1">
      <c r="A6" s="62" t="s">
        <v>2</v>
      </c>
      <c r="B6" s="63" t="s">
        <v>86</v>
      </c>
      <c r="C6" s="64">
        <f>C7+C14+C19+C25+C29+C37+C53+C60+C67+C78+C97+C34</f>
        <v>157527.69999999998</v>
      </c>
      <c r="D6" s="64">
        <f>D7+D14+D19+D25+D29+D37+D53+D60+D67+D78+D97+D34</f>
        <v>160431.88900000005</v>
      </c>
      <c r="E6" s="65">
        <f>D6/C6*100</f>
        <v>101.8436052833883</v>
      </c>
    </row>
    <row r="7" spans="1:5" ht="28.5" customHeight="1">
      <c r="A7" s="66" t="s">
        <v>3</v>
      </c>
      <c r="B7" s="63" t="s">
        <v>4</v>
      </c>
      <c r="C7" s="64">
        <f>C8</f>
        <v>98584.5</v>
      </c>
      <c r="D7" s="64">
        <f>D8</f>
        <v>101265.031</v>
      </c>
      <c r="E7" s="65">
        <f aca="true" t="shared" si="0" ref="E7:E81">D7/C7*100</f>
        <v>102.71901870983775</v>
      </c>
    </row>
    <row r="8" spans="1:5" ht="25.5" customHeight="1">
      <c r="A8" s="66" t="s">
        <v>5</v>
      </c>
      <c r="B8" s="63" t="s">
        <v>6</v>
      </c>
      <c r="C8" s="64">
        <f>C9+C10+C11+C12+C13</f>
        <v>98584.5</v>
      </c>
      <c r="D8" s="64">
        <f>D9+D10+D11+D12+D13</f>
        <v>101265.031</v>
      </c>
      <c r="E8" s="65">
        <f t="shared" si="0"/>
        <v>102.71901870983775</v>
      </c>
    </row>
    <row r="9" spans="1:5" ht="71.25" customHeight="1">
      <c r="A9" s="67" t="s">
        <v>7</v>
      </c>
      <c r="B9" s="68" t="s">
        <v>269</v>
      </c>
      <c r="C9" s="69">
        <v>97545.4</v>
      </c>
      <c r="D9" s="69">
        <v>100182.604</v>
      </c>
      <c r="E9" s="69">
        <f t="shared" si="0"/>
        <v>102.70356572426789</v>
      </c>
    </row>
    <row r="10" spans="1:5" ht="100.5" customHeight="1">
      <c r="A10" s="67" t="s">
        <v>8</v>
      </c>
      <c r="B10" s="70" t="s">
        <v>71</v>
      </c>
      <c r="C10" s="71">
        <v>290.6</v>
      </c>
      <c r="D10" s="69">
        <v>317.861</v>
      </c>
      <c r="E10" s="69">
        <f t="shared" si="0"/>
        <v>109.38093599449414</v>
      </c>
    </row>
    <row r="11" spans="1:5" s="4" customFormat="1" ht="48" customHeight="1">
      <c r="A11" s="72" t="s">
        <v>9</v>
      </c>
      <c r="B11" s="70" t="s">
        <v>270</v>
      </c>
      <c r="C11" s="71">
        <v>666.8</v>
      </c>
      <c r="D11" s="69">
        <v>677.931</v>
      </c>
      <c r="E11" s="69">
        <f t="shared" si="0"/>
        <v>101.66931613677266</v>
      </c>
    </row>
    <row r="12" spans="1:5" s="4" customFormat="1" ht="87" customHeight="1" hidden="1">
      <c r="A12" s="72" t="s">
        <v>271</v>
      </c>
      <c r="B12" s="106" t="s">
        <v>272</v>
      </c>
      <c r="C12" s="79">
        <v>0</v>
      </c>
      <c r="D12" s="69"/>
      <c r="E12" s="69" t="e">
        <f t="shared" si="0"/>
        <v>#DIV/0!</v>
      </c>
    </row>
    <row r="13" spans="1:5" ht="87" customHeight="1">
      <c r="A13" s="73" t="s">
        <v>271</v>
      </c>
      <c r="B13" s="74" t="s">
        <v>272</v>
      </c>
      <c r="C13" s="75">
        <v>81.7</v>
      </c>
      <c r="D13" s="69">
        <v>86.635</v>
      </c>
      <c r="E13" s="69">
        <f t="shared" si="0"/>
        <v>106.04039167686659</v>
      </c>
    </row>
    <row r="14" spans="1:5" s="7" customFormat="1" ht="50.25" customHeight="1" outlineLevel="1">
      <c r="A14" s="62" t="s">
        <v>76</v>
      </c>
      <c r="B14" s="76" t="s">
        <v>77</v>
      </c>
      <c r="C14" s="77">
        <f>C15+C16+C17+C18</f>
        <v>6780</v>
      </c>
      <c r="D14" s="77">
        <f>D15+D16+D17+D18</f>
        <v>6849.039</v>
      </c>
      <c r="E14" s="69">
        <f t="shared" si="0"/>
        <v>101.01827433628318</v>
      </c>
    </row>
    <row r="15" spans="1:5" s="4" customFormat="1" ht="74.25" customHeight="1">
      <c r="A15" s="78" t="s">
        <v>78</v>
      </c>
      <c r="B15" s="68" t="s">
        <v>79</v>
      </c>
      <c r="C15" s="71">
        <v>2323.6</v>
      </c>
      <c r="D15" s="69">
        <v>2341.406</v>
      </c>
      <c r="E15" s="69">
        <f t="shared" si="0"/>
        <v>100.76631089688415</v>
      </c>
    </row>
    <row r="16" spans="1:5" ht="84" customHeight="1">
      <c r="A16" s="78" t="s">
        <v>81</v>
      </c>
      <c r="B16" s="68" t="s">
        <v>80</v>
      </c>
      <c r="C16" s="71">
        <v>36.4</v>
      </c>
      <c r="D16" s="69">
        <v>35.74</v>
      </c>
      <c r="E16" s="69">
        <f t="shared" si="0"/>
        <v>98.1868131868132</v>
      </c>
    </row>
    <row r="17" spans="1:5" ht="72" customHeight="1">
      <c r="A17" s="78" t="s">
        <v>83</v>
      </c>
      <c r="B17" s="68" t="s">
        <v>82</v>
      </c>
      <c r="C17" s="71">
        <v>4774.7</v>
      </c>
      <c r="D17" s="69">
        <v>4818.686</v>
      </c>
      <c r="E17" s="69">
        <f t="shared" si="0"/>
        <v>100.92123065323474</v>
      </c>
    </row>
    <row r="18" spans="1:5" ht="72" customHeight="1">
      <c r="A18" s="72" t="s">
        <v>85</v>
      </c>
      <c r="B18" s="68" t="s">
        <v>84</v>
      </c>
      <c r="C18" s="79">
        <v>-354.7</v>
      </c>
      <c r="D18" s="69">
        <v>-346.793</v>
      </c>
      <c r="E18" s="69">
        <f t="shared" si="0"/>
        <v>97.77079221877644</v>
      </c>
    </row>
    <row r="19" spans="1:5" ht="22.5" customHeight="1">
      <c r="A19" s="62" t="s">
        <v>10</v>
      </c>
      <c r="B19" s="76" t="s">
        <v>11</v>
      </c>
      <c r="C19" s="77">
        <f>C20+C23</f>
        <v>15406.199999999999</v>
      </c>
      <c r="D19" s="77">
        <f>D20+D23</f>
        <v>15227.154999999999</v>
      </c>
      <c r="E19" s="65">
        <f t="shared" si="0"/>
        <v>98.83783801326739</v>
      </c>
    </row>
    <row r="20" spans="1:5" ht="37.5" customHeight="1">
      <c r="A20" s="80" t="s">
        <v>47</v>
      </c>
      <c r="B20" s="68" t="s">
        <v>273</v>
      </c>
      <c r="C20" s="75">
        <f>C21</f>
        <v>15356.8</v>
      </c>
      <c r="D20" s="75">
        <f>D21+D22</f>
        <v>15140.904999999999</v>
      </c>
      <c r="E20" s="69">
        <f t="shared" si="0"/>
        <v>98.59414070639716</v>
      </c>
    </row>
    <row r="21" spans="1:5" s="4" customFormat="1" ht="31.5" customHeight="1">
      <c r="A21" s="81" t="s">
        <v>45</v>
      </c>
      <c r="B21" s="68" t="s">
        <v>273</v>
      </c>
      <c r="C21" s="75">
        <v>15356.8</v>
      </c>
      <c r="D21" s="69">
        <v>15137.791</v>
      </c>
      <c r="E21" s="69">
        <f t="shared" si="0"/>
        <v>98.57386304438424</v>
      </c>
    </row>
    <row r="22" spans="1:5" ht="45" customHeight="1">
      <c r="A22" s="81" t="s">
        <v>46</v>
      </c>
      <c r="B22" s="68" t="s">
        <v>274</v>
      </c>
      <c r="C22" s="75">
        <v>0</v>
      </c>
      <c r="D22" s="69">
        <v>3.114</v>
      </c>
      <c r="E22" s="69"/>
    </row>
    <row r="23" spans="1:5" s="4" customFormat="1" ht="38.25" customHeight="1">
      <c r="A23" s="81" t="s">
        <v>87</v>
      </c>
      <c r="B23" s="82" t="s">
        <v>88</v>
      </c>
      <c r="C23" s="75">
        <f>C24</f>
        <v>49.4</v>
      </c>
      <c r="D23" s="75">
        <f>D24</f>
        <v>86.25</v>
      </c>
      <c r="E23" s="69">
        <f t="shared" si="0"/>
        <v>174.59514170040487</v>
      </c>
    </row>
    <row r="24" spans="1:5" ht="45" customHeight="1">
      <c r="A24" s="81" t="s">
        <v>63</v>
      </c>
      <c r="B24" s="82" t="s">
        <v>275</v>
      </c>
      <c r="C24" s="75">
        <v>49.4</v>
      </c>
      <c r="D24" s="69">
        <v>86.25</v>
      </c>
      <c r="E24" s="69">
        <f t="shared" si="0"/>
        <v>174.59514170040487</v>
      </c>
    </row>
    <row r="25" spans="1:5" ht="24.75" customHeight="1">
      <c r="A25" s="83" t="s">
        <v>12</v>
      </c>
      <c r="B25" s="84" t="s">
        <v>13</v>
      </c>
      <c r="C25" s="85">
        <f>C26</f>
        <v>16311.2</v>
      </c>
      <c r="D25" s="85">
        <f>D26</f>
        <v>16463.637</v>
      </c>
      <c r="E25" s="69">
        <f t="shared" si="0"/>
        <v>100.9345541713669</v>
      </c>
    </row>
    <row r="26" spans="1:5" ht="26.25" customHeight="1">
      <c r="A26" s="72" t="s">
        <v>276</v>
      </c>
      <c r="B26" s="86" t="s">
        <v>41</v>
      </c>
      <c r="C26" s="71">
        <f>C27+C28</f>
        <v>16311.2</v>
      </c>
      <c r="D26" s="71">
        <f>D27+D28</f>
        <v>16463.637</v>
      </c>
      <c r="E26" s="69">
        <f t="shared" si="0"/>
        <v>100.9345541713669</v>
      </c>
    </row>
    <row r="27" spans="1:5" ht="26.25" customHeight="1">
      <c r="A27" s="72" t="s">
        <v>277</v>
      </c>
      <c r="B27" s="86" t="s">
        <v>42</v>
      </c>
      <c r="C27" s="71">
        <v>1863</v>
      </c>
      <c r="D27" s="69">
        <v>1749.141</v>
      </c>
      <c r="E27" s="69">
        <f t="shared" si="0"/>
        <v>93.88840579710146</v>
      </c>
    </row>
    <row r="28" spans="1:5" s="4" customFormat="1" ht="26.25" customHeight="1">
      <c r="A28" s="72" t="s">
        <v>278</v>
      </c>
      <c r="B28" s="86" t="s">
        <v>43</v>
      </c>
      <c r="C28" s="71">
        <v>14448.2</v>
      </c>
      <c r="D28" s="69">
        <v>14714.496</v>
      </c>
      <c r="E28" s="69">
        <f t="shared" si="0"/>
        <v>101.8431084841018</v>
      </c>
    </row>
    <row r="29" spans="1:5" ht="33.75" customHeight="1">
      <c r="A29" s="87" t="s">
        <v>279</v>
      </c>
      <c r="B29" s="84" t="s">
        <v>14</v>
      </c>
      <c r="C29" s="77">
        <f>C30+C32</f>
        <v>4362.3</v>
      </c>
      <c r="D29" s="77">
        <f>D30+D32</f>
        <v>4144.95</v>
      </c>
      <c r="E29" s="65">
        <f t="shared" si="0"/>
        <v>95.01753662059005</v>
      </c>
    </row>
    <row r="30" spans="1:5" ht="13.5" customHeight="1" hidden="1">
      <c r="A30" s="88" t="s">
        <v>280</v>
      </c>
      <c r="B30" s="68" t="s">
        <v>281</v>
      </c>
      <c r="C30" s="71">
        <f>C31</f>
        <v>4336.3</v>
      </c>
      <c r="D30" s="71">
        <f>D31</f>
        <v>4118.95</v>
      </c>
      <c r="E30" s="69">
        <f t="shared" si="0"/>
        <v>94.98766229273804</v>
      </c>
    </row>
    <row r="31" spans="1:5" s="4" customFormat="1" ht="42" customHeight="1">
      <c r="A31" s="72" t="s">
        <v>15</v>
      </c>
      <c r="B31" s="68" t="s">
        <v>282</v>
      </c>
      <c r="C31" s="71">
        <v>4336.3</v>
      </c>
      <c r="D31" s="69">
        <v>4118.95</v>
      </c>
      <c r="E31" s="69">
        <f t="shared" si="0"/>
        <v>94.98766229273804</v>
      </c>
    </row>
    <row r="32" spans="1:5" ht="35.25" customHeight="1">
      <c r="A32" s="78" t="s">
        <v>283</v>
      </c>
      <c r="B32" s="89" t="s">
        <v>284</v>
      </c>
      <c r="C32" s="71">
        <f>C33</f>
        <v>26</v>
      </c>
      <c r="D32" s="71">
        <f>D33</f>
        <v>26</v>
      </c>
      <c r="E32" s="69">
        <f t="shared" si="0"/>
        <v>100</v>
      </c>
    </row>
    <row r="33" spans="1:5" ht="43.5" customHeight="1">
      <c r="A33" s="78" t="s">
        <v>285</v>
      </c>
      <c r="B33" s="89" t="s">
        <v>39</v>
      </c>
      <c r="C33" s="71">
        <v>26</v>
      </c>
      <c r="D33" s="69">
        <v>26</v>
      </c>
      <c r="E33" s="69">
        <f t="shared" si="0"/>
        <v>100</v>
      </c>
    </row>
    <row r="34" spans="1:5" s="7" customFormat="1" ht="43.5" customHeight="1" outlineLevel="1">
      <c r="A34" s="83" t="s">
        <v>286</v>
      </c>
      <c r="B34" s="90" t="s">
        <v>287</v>
      </c>
      <c r="C34" s="85">
        <f>C35</f>
        <v>0</v>
      </c>
      <c r="D34" s="85">
        <f>D35</f>
        <v>2.478</v>
      </c>
      <c r="E34" s="69"/>
    </row>
    <row r="35" spans="1:5" s="4" customFormat="1" ht="45.75" customHeight="1">
      <c r="A35" s="91" t="s">
        <v>288</v>
      </c>
      <c r="B35" s="92" t="s">
        <v>289</v>
      </c>
      <c r="C35" s="71">
        <f>C36</f>
        <v>0</v>
      </c>
      <c r="D35" s="71">
        <f>D36</f>
        <v>2.478</v>
      </c>
      <c r="E35" s="69"/>
    </row>
    <row r="36" spans="1:5" ht="42" customHeight="1">
      <c r="A36" s="91" t="s">
        <v>290</v>
      </c>
      <c r="B36" s="92" t="s">
        <v>291</v>
      </c>
      <c r="C36" s="71">
        <v>0</v>
      </c>
      <c r="D36" s="69">
        <v>2.478</v>
      </c>
      <c r="E36" s="69"/>
    </row>
    <row r="37" spans="1:5" ht="48" customHeight="1">
      <c r="A37" s="93" t="s">
        <v>16</v>
      </c>
      <c r="B37" s="94" t="s">
        <v>17</v>
      </c>
      <c r="C37" s="77">
        <f>C40+C38</f>
        <v>8239.769999999999</v>
      </c>
      <c r="D37" s="77">
        <f>D40+D38-0.1</f>
        <v>8502.207999999999</v>
      </c>
      <c r="E37" s="65">
        <f t="shared" si="0"/>
        <v>103.18501608661408</v>
      </c>
    </row>
    <row r="38" spans="1:5" s="8" customFormat="1" ht="42.75" customHeight="1">
      <c r="A38" s="95" t="s">
        <v>292</v>
      </c>
      <c r="B38" s="96" t="s">
        <v>293</v>
      </c>
      <c r="C38" s="97">
        <f>C39</f>
        <v>8.9</v>
      </c>
      <c r="D38" s="97">
        <f>D39</f>
        <v>10.446</v>
      </c>
      <c r="E38" s="69">
        <f t="shared" si="0"/>
        <v>117.37078651685393</v>
      </c>
    </row>
    <row r="39" spans="1:5" ht="50.25" customHeight="1">
      <c r="A39" s="95" t="s">
        <v>294</v>
      </c>
      <c r="B39" s="96" t="s">
        <v>295</v>
      </c>
      <c r="C39" s="97">
        <v>8.9</v>
      </c>
      <c r="D39" s="69">
        <f>10.346+0.1</f>
        <v>10.446</v>
      </c>
      <c r="E39" s="69">
        <f t="shared" si="0"/>
        <v>117.37078651685393</v>
      </c>
    </row>
    <row r="40" spans="1:5" s="4" customFormat="1" ht="81" customHeight="1">
      <c r="A40" s="98" t="s">
        <v>18</v>
      </c>
      <c r="B40" s="99" t="s">
        <v>102</v>
      </c>
      <c r="C40" s="75">
        <f>C41+C47+C45+C50</f>
        <v>8230.869999999999</v>
      </c>
      <c r="D40" s="75">
        <f>D41+D47+D45+D50</f>
        <v>8491.862</v>
      </c>
      <c r="E40" s="69">
        <f t="shared" si="0"/>
        <v>103.17089201992013</v>
      </c>
    </row>
    <row r="41" spans="1:5" ht="66" customHeight="1">
      <c r="A41" s="88" t="s">
        <v>33</v>
      </c>
      <c r="B41" s="68" t="s">
        <v>38</v>
      </c>
      <c r="C41" s="75">
        <f>C42+C43+C44</f>
        <v>4470.9</v>
      </c>
      <c r="D41" s="75">
        <f>D42+D43+D44</f>
        <v>4639.249</v>
      </c>
      <c r="E41" s="69">
        <f t="shared" si="0"/>
        <v>103.76543872598359</v>
      </c>
    </row>
    <row r="42" spans="1:5" s="4" customFormat="1" ht="80.25" customHeight="1" hidden="1">
      <c r="A42" s="88" t="s">
        <v>296</v>
      </c>
      <c r="B42" s="92" t="s">
        <v>297</v>
      </c>
      <c r="C42" s="75">
        <f>3618.5-3618.5</f>
        <v>0</v>
      </c>
      <c r="D42" s="65"/>
      <c r="E42" s="69" t="e">
        <f t="shared" si="0"/>
        <v>#DIV/0!</v>
      </c>
    </row>
    <row r="43" spans="1:5" s="7" customFormat="1" ht="73.5" customHeight="1" outlineLevel="1">
      <c r="A43" s="100" t="s">
        <v>123</v>
      </c>
      <c r="B43" s="101" t="s">
        <v>298</v>
      </c>
      <c r="C43" s="102">
        <v>1650.5</v>
      </c>
      <c r="D43" s="103">
        <v>1555.423</v>
      </c>
      <c r="E43" s="69">
        <f t="shared" si="0"/>
        <v>94.23950318085429</v>
      </c>
    </row>
    <row r="44" spans="1:5" s="7" customFormat="1" ht="79.5" customHeight="1" outlineLevel="1">
      <c r="A44" s="100" t="s">
        <v>124</v>
      </c>
      <c r="B44" s="101" t="s">
        <v>113</v>
      </c>
      <c r="C44" s="97">
        <v>2820.4</v>
      </c>
      <c r="D44" s="69">
        <v>3083.826</v>
      </c>
      <c r="E44" s="69">
        <f t="shared" si="0"/>
        <v>109.34002269181676</v>
      </c>
    </row>
    <row r="45" spans="1:5" s="9" customFormat="1" ht="75" customHeight="1">
      <c r="A45" s="88" t="s">
        <v>233</v>
      </c>
      <c r="B45" s="96" t="s">
        <v>234</v>
      </c>
      <c r="C45" s="97">
        <f>C46</f>
        <v>99.711</v>
      </c>
      <c r="D45" s="97">
        <f>D46</f>
        <v>106.428</v>
      </c>
      <c r="E45" s="69">
        <f t="shared" si="0"/>
        <v>106.73646839365767</v>
      </c>
    </row>
    <row r="46" spans="1:5" s="9" customFormat="1" ht="72" customHeight="1">
      <c r="A46" s="88" t="s">
        <v>235</v>
      </c>
      <c r="B46" s="96" t="s">
        <v>236</v>
      </c>
      <c r="C46" s="97">
        <v>99.711</v>
      </c>
      <c r="D46" s="69">
        <v>106.428</v>
      </c>
      <c r="E46" s="69">
        <f t="shared" si="0"/>
        <v>106.73646839365767</v>
      </c>
    </row>
    <row r="47" spans="1:5" s="4" customFormat="1" ht="86.25" customHeight="1">
      <c r="A47" s="88" t="s">
        <v>19</v>
      </c>
      <c r="B47" s="99" t="s">
        <v>103</v>
      </c>
      <c r="C47" s="75">
        <f>C48+C49</f>
        <v>3660.1</v>
      </c>
      <c r="D47" s="75">
        <f>D48+D49</f>
        <v>3746.026</v>
      </c>
      <c r="E47" s="69">
        <f t="shared" si="0"/>
        <v>102.34764077484222</v>
      </c>
    </row>
    <row r="48" spans="1:5" s="4" customFormat="1" ht="70.5" customHeight="1">
      <c r="A48" s="88" t="s">
        <v>20</v>
      </c>
      <c r="B48" s="68" t="s">
        <v>104</v>
      </c>
      <c r="C48" s="71">
        <v>3658</v>
      </c>
      <c r="D48" s="69">
        <v>3743.426</v>
      </c>
      <c r="E48" s="69">
        <f t="shared" si="0"/>
        <v>102.33531984691089</v>
      </c>
    </row>
    <row r="49" spans="1:5" s="4" customFormat="1" ht="75.75" customHeight="1">
      <c r="A49" s="88" t="s">
        <v>237</v>
      </c>
      <c r="B49" s="68" t="s">
        <v>299</v>
      </c>
      <c r="C49" s="71">
        <v>2.1</v>
      </c>
      <c r="D49" s="69">
        <v>2.6</v>
      </c>
      <c r="E49" s="69">
        <f t="shared" si="0"/>
        <v>123.80952380952381</v>
      </c>
    </row>
    <row r="50" spans="1:5" s="4" customFormat="1" ht="50.25" customHeight="1">
      <c r="A50" s="88" t="s">
        <v>300</v>
      </c>
      <c r="B50" s="105" t="s">
        <v>238</v>
      </c>
      <c r="C50" s="71">
        <f>C51</f>
        <v>0.159</v>
      </c>
      <c r="D50" s="71">
        <f>D51</f>
        <v>0.159</v>
      </c>
      <c r="E50" s="69">
        <f t="shared" si="0"/>
        <v>100</v>
      </c>
    </row>
    <row r="51" spans="1:5" ht="50.25" customHeight="1">
      <c r="A51" s="88" t="s">
        <v>301</v>
      </c>
      <c r="B51" s="105" t="s">
        <v>239</v>
      </c>
      <c r="C51" s="71">
        <f>C52</f>
        <v>0.159</v>
      </c>
      <c r="D51" s="71">
        <f>D52</f>
        <v>0.159</v>
      </c>
      <c r="E51" s="69">
        <f t="shared" si="0"/>
        <v>100</v>
      </c>
    </row>
    <row r="52" spans="1:5" ht="71.25" customHeight="1">
      <c r="A52" s="88" t="s">
        <v>302</v>
      </c>
      <c r="B52" s="105" t="s">
        <v>240</v>
      </c>
      <c r="C52" s="71">
        <v>0.159</v>
      </c>
      <c r="D52" s="69">
        <v>0.159</v>
      </c>
      <c r="E52" s="69">
        <f t="shared" si="0"/>
        <v>100</v>
      </c>
    </row>
    <row r="53" spans="1:5" ht="48" customHeight="1">
      <c r="A53" s="87" t="s">
        <v>21</v>
      </c>
      <c r="B53" s="76" t="s">
        <v>22</v>
      </c>
      <c r="C53" s="77">
        <f>C54</f>
        <v>2636.5</v>
      </c>
      <c r="D53" s="77">
        <f>D54</f>
        <v>2660.364</v>
      </c>
      <c r="E53" s="65">
        <f t="shared" si="0"/>
        <v>100.90513938934194</v>
      </c>
    </row>
    <row r="54" spans="1:5" ht="28.5" customHeight="1">
      <c r="A54" s="88" t="s">
        <v>303</v>
      </c>
      <c r="B54" s="68" t="s">
        <v>304</v>
      </c>
      <c r="C54" s="75">
        <f>C55+C56+C57+C58+C59</f>
        <v>2636.5</v>
      </c>
      <c r="D54" s="75">
        <f>D55+D56+D57+D58+D59</f>
        <v>2660.364</v>
      </c>
      <c r="E54" s="69">
        <f t="shared" si="0"/>
        <v>100.90513938934194</v>
      </c>
    </row>
    <row r="55" spans="1:5" ht="33" customHeight="1">
      <c r="A55" s="88" t="s">
        <v>50</v>
      </c>
      <c r="B55" s="106" t="s">
        <v>305</v>
      </c>
      <c r="C55" s="75">
        <v>454</v>
      </c>
      <c r="D55" s="69">
        <v>449.789</v>
      </c>
      <c r="E55" s="69">
        <f t="shared" si="0"/>
        <v>99.07246696035243</v>
      </c>
    </row>
    <row r="56" spans="1:5" ht="30" customHeight="1">
      <c r="A56" s="88" t="s">
        <v>51</v>
      </c>
      <c r="B56" s="68" t="s">
        <v>306</v>
      </c>
      <c r="C56" s="75">
        <v>10.1</v>
      </c>
      <c r="D56" s="69">
        <v>10.121</v>
      </c>
      <c r="E56" s="69">
        <v>100</v>
      </c>
    </row>
    <row r="57" spans="1:5" ht="30" customHeight="1">
      <c r="A57" s="88" t="s">
        <v>52</v>
      </c>
      <c r="B57" s="68" t="s">
        <v>62</v>
      </c>
      <c r="C57" s="75">
        <v>1731.2</v>
      </c>
      <c r="D57" s="69">
        <v>1755.27</v>
      </c>
      <c r="E57" s="69">
        <f t="shared" si="0"/>
        <v>101.390365064695</v>
      </c>
    </row>
    <row r="58" spans="1:5" ht="27.75" customHeight="1">
      <c r="A58" s="88" t="s">
        <v>53</v>
      </c>
      <c r="B58" s="68" t="s">
        <v>307</v>
      </c>
      <c r="C58" s="75">
        <v>440.5</v>
      </c>
      <c r="D58" s="69">
        <v>444.463</v>
      </c>
      <c r="E58" s="69">
        <f t="shared" si="0"/>
        <v>100.89965947786608</v>
      </c>
    </row>
    <row r="59" spans="1:5" ht="45" customHeight="1">
      <c r="A59" s="88" t="s">
        <v>127</v>
      </c>
      <c r="B59" s="115" t="s">
        <v>128</v>
      </c>
      <c r="C59" s="75">
        <v>0.7</v>
      </c>
      <c r="D59" s="69">
        <v>0.721</v>
      </c>
      <c r="E59" s="69">
        <v>100</v>
      </c>
    </row>
    <row r="60" spans="1:5" ht="39.75" customHeight="1">
      <c r="A60" s="107" t="s">
        <v>44</v>
      </c>
      <c r="B60" s="108" t="s">
        <v>308</v>
      </c>
      <c r="C60" s="85">
        <f>C62+C64</f>
        <v>479.09999999999997</v>
      </c>
      <c r="D60" s="85">
        <f>D62+D64</f>
        <v>515.8530000000001</v>
      </c>
      <c r="E60" s="65">
        <f t="shared" si="0"/>
        <v>107.67125860989357</v>
      </c>
    </row>
    <row r="61" spans="1:5" ht="24" customHeight="1">
      <c r="A61" s="72" t="s">
        <v>309</v>
      </c>
      <c r="B61" s="109" t="s">
        <v>310</v>
      </c>
      <c r="C61" s="71">
        <f>C62</f>
        <v>45.7</v>
      </c>
      <c r="D61" s="71">
        <f>D62</f>
        <v>44.529</v>
      </c>
      <c r="E61" s="69">
        <f t="shared" si="0"/>
        <v>97.43763676148797</v>
      </c>
    </row>
    <row r="62" spans="1:5" ht="26.25" customHeight="1">
      <c r="A62" s="72" t="s">
        <v>311</v>
      </c>
      <c r="B62" s="109" t="s">
        <v>312</v>
      </c>
      <c r="C62" s="71">
        <f>C63</f>
        <v>45.7</v>
      </c>
      <c r="D62" s="71">
        <f>D63</f>
        <v>44.529</v>
      </c>
      <c r="E62" s="69">
        <f t="shared" si="0"/>
        <v>97.43763676148797</v>
      </c>
    </row>
    <row r="63" spans="1:5" ht="40.5" customHeight="1">
      <c r="A63" s="67" t="s">
        <v>74</v>
      </c>
      <c r="B63" s="109" t="s">
        <v>313</v>
      </c>
      <c r="C63" s="71">
        <v>45.7</v>
      </c>
      <c r="D63" s="69">
        <v>44.529</v>
      </c>
      <c r="E63" s="69">
        <f t="shared" si="0"/>
        <v>97.43763676148797</v>
      </c>
    </row>
    <row r="64" spans="1:5" ht="28.5" customHeight="1">
      <c r="A64" s="67" t="s">
        <v>65</v>
      </c>
      <c r="B64" s="109" t="s">
        <v>66</v>
      </c>
      <c r="C64" s="71">
        <f>C66</f>
        <v>433.4</v>
      </c>
      <c r="D64" s="71">
        <f>D66</f>
        <v>471.324</v>
      </c>
      <c r="E64" s="69">
        <f t="shared" si="0"/>
        <v>108.75034610059993</v>
      </c>
    </row>
    <row r="65" spans="1:5" ht="35.25" customHeight="1">
      <c r="A65" s="67" t="s">
        <v>314</v>
      </c>
      <c r="B65" s="109" t="s">
        <v>315</v>
      </c>
      <c r="C65" s="71">
        <f>C66</f>
        <v>433.4</v>
      </c>
      <c r="D65" s="71">
        <f>D66</f>
        <v>471.324</v>
      </c>
      <c r="E65" s="69">
        <f t="shared" si="0"/>
        <v>108.75034610059993</v>
      </c>
    </row>
    <row r="66" spans="1:5" ht="30" customHeight="1">
      <c r="A66" s="67" t="s">
        <v>75</v>
      </c>
      <c r="B66" s="109" t="s">
        <v>316</v>
      </c>
      <c r="C66" s="71">
        <v>433.4</v>
      </c>
      <c r="D66" s="69">
        <v>471.324</v>
      </c>
      <c r="E66" s="69">
        <f t="shared" si="0"/>
        <v>108.75034610059993</v>
      </c>
    </row>
    <row r="67" spans="1:5" ht="33.75" customHeight="1">
      <c r="A67" s="87" t="s">
        <v>23</v>
      </c>
      <c r="B67" s="76" t="s">
        <v>24</v>
      </c>
      <c r="C67" s="85">
        <f>C68+C73</f>
        <v>2867.8</v>
      </c>
      <c r="D67" s="85">
        <f>D68+D73</f>
        <v>2794.8360000000002</v>
      </c>
      <c r="E67" s="65">
        <f t="shared" si="0"/>
        <v>97.45575005230491</v>
      </c>
    </row>
    <row r="68" spans="1:5" ht="75" customHeight="1">
      <c r="A68" s="110" t="s">
        <v>317</v>
      </c>
      <c r="B68" s="111" t="s">
        <v>318</v>
      </c>
      <c r="C68" s="75">
        <f>C69</f>
        <v>1528.7</v>
      </c>
      <c r="D68" s="75">
        <f>D69</f>
        <v>1528.139</v>
      </c>
      <c r="E68" s="69">
        <f t="shared" si="0"/>
        <v>99.96330215215542</v>
      </c>
    </row>
    <row r="69" spans="1:5" ht="89.25" customHeight="1">
      <c r="A69" s="110" t="s">
        <v>319</v>
      </c>
      <c r="B69" s="111" t="s">
        <v>108</v>
      </c>
      <c r="C69" s="75">
        <f>C71+C70+C72</f>
        <v>1528.7</v>
      </c>
      <c r="D69" s="75">
        <f>D71+D70+D72</f>
        <v>1528.139</v>
      </c>
      <c r="E69" s="69">
        <f t="shared" si="0"/>
        <v>99.96330215215542</v>
      </c>
    </row>
    <row r="70" spans="1:5" ht="76.5" customHeight="1">
      <c r="A70" s="110" t="s">
        <v>320</v>
      </c>
      <c r="B70" s="111" t="s">
        <v>89</v>
      </c>
      <c r="C70" s="75">
        <v>35.9</v>
      </c>
      <c r="D70" s="69">
        <v>60.921</v>
      </c>
      <c r="E70" s="69">
        <f t="shared" si="0"/>
        <v>169.69637883008357</v>
      </c>
    </row>
    <row r="71" spans="1:5" ht="92.25" customHeight="1">
      <c r="A71" s="110" t="s">
        <v>48</v>
      </c>
      <c r="B71" s="111" t="s">
        <v>49</v>
      </c>
      <c r="C71" s="75">
        <v>1438.2</v>
      </c>
      <c r="D71" s="69">
        <v>1413.311</v>
      </c>
      <c r="E71" s="69">
        <f t="shared" si="0"/>
        <v>98.26943401474064</v>
      </c>
    </row>
    <row r="72" spans="1:5" ht="63.75" customHeight="1">
      <c r="A72" s="110" t="s">
        <v>241</v>
      </c>
      <c r="B72" s="111" t="s">
        <v>321</v>
      </c>
      <c r="C72" s="75">
        <v>54.6</v>
      </c>
      <c r="D72" s="69">
        <v>53.907</v>
      </c>
      <c r="E72" s="69">
        <f t="shared" si="0"/>
        <v>98.73076923076923</v>
      </c>
    </row>
    <row r="73" spans="1:5" ht="42" customHeight="1">
      <c r="A73" s="88" t="s">
        <v>322</v>
      </c>
      <c r="B73" s="68" t="s">
        <v>116</v>
      </c>
      <c r="C73" s="71">
        <f>C74</f>
        <v>1339.1</v>
      </c>
      <c r="D73" s="71">
        <f>D74</f>
        <v>1266.6970000000001</v>
      </c>
      <c r="E73" s="69">
        <f t="shared" si="0"/>
        <v>94.59315958479577</v>
      </c>
    </row>
    <row r="74" spans="1:5" ht="36" customHeight="1">
      <c r="A74" s="88" t="s">
        <v>117</v>
      </c>
      <c r="B74" s="68" t="s">
        <v>67</v>
      </c>
      <c r="C74" s="71">
        <f>C75+C76+C77</f>
        <v>1339.1</v>
      </c>
      <c r="D74" s="71">
        <f>D75+D76+D77</f>
        <v>1266.6970000000001</v>
      </c>
      <c r="E74" s="69">
        <f t="shared" si="0"/>
        <v>94.59315958479577</v>
      </c>
    </row>
    <row r="75" spans="1:5" ht="54" customHeight="1" hidden="1">
      <c r="A75" s="72" t="s">
        <v>323</v>
      </c>
      <c r="B75" s="92" t="s">
        <v>324</v>
      </c>
      <c r="C75" s="71">
        <f>410-410</f>
        <v>0</v>
      </c>
      <c r="D75" s="69"/>
      <c r="E75" s="69" t="e">
        <f t="shared" si="0"/>
        <v>#DIV/0!</v>
      </c>
    </row>
    <row r="76" spans="1:5" ht="41.25" customHeight="1" hidden="1">
      <c r="A76" s="112" t="s">
        <v>323</v>
      </c>
      <c r="B76" s="101" t="s">
        <v>114</v>
      </c>
      <c r="C76" s="113">
        <v>393.4</v>
      </c>
      <c r="D76" s="69">
        <v>467.372</v>
      </c>
      <c r="E76" s="69">
        <f t="shared" si="0"/>
        <v>118.80325368581597</v>
      </c>
    </row>
    <row r="77" spans="1:5" ht="41.25" customHeight="1" hidden="1">
      <c r="A77" s="112" t="s">
        <v>325</v>
      </c>
      <c r="B77" s="101" t="s">
        <v>115</v>
      </c>
      <c r="C77" s="113">
        <v>945.7</v>
      </c>
      <c r="D77" s="69">
        <v>799.325</v>
      </c>
      <c r="E77" s="69">
        <f t="shared" si="0"/>
        <v>84.52204716083325</v>
      </c>
    </row>
    <row r="78" spans="1:5" ht="33" customHeight="1">
      <c r="A78" s="66" t="s">
        <v>25</v>
      </c>
      <c r="B78" s="108" t="s">
        <v>26</v>
      </c>
      <c r="C78" s="85">
        <f>C79+C82+C83+C85+C88+C89+C94+C95+C92</f>
        <v>1851.13</v>
      </c>
      <c r="D78" s="85">
        <f>D79+D82+D83+D85+D88+D89+D94+D95+D92</f>
        <v>1997.0940000000003</v>
      </c>
      <c r="E78" s="69">
        <f t="shared" si="0"/>
        <v>107.88512962352725</v>
      </c>
    </row>
    <row r="79" spans="1:5" ht="36" customHeight="1">
      <c r="A79" s="72" t="s">
        <v>326</v>
      </c>
      <c r="B79" s="109" t="s">
        <v>327</v>
      </c>
      <c r="C79" s="71">
        <f>C80+C81</f>
        <v>60.35</v>
      </c>
      <c r="D79" s="71">
        <f>D80+D81</f>
        <v>57.943</v>
      </c>
      <c r="E79" s="69">
        <f t="shared" si="0"/>
        <v>96.0115990057995</v>
      </c>
    </row>
    <row r="80" spans="1:5" ht="72" customHeight="1">
      <c r="A80" s="72" t="s">
        <v>54</v>
      </c>
      <c r="B80" s="109" t="s">
        <v>328</v>
      </c>
      <c r="C80" s="71">
        <v>58.15</v>
      </c>
      <c r="D80" s="69">
        <v>55.461</v>
      </c>
      <c r="E80" s="69">
        <f t="shared" si="0"/>
        <v>95.37575236457437</v>
      </c>
    </row>
    <row r="81" spans="1:5" ht="57" customHeight="1">
      <c r="A81" s="72" t="s">
        <v>55</v>
      </c>
      <c r="B81" s="106" t="s">
        <v>56</v>
      </c>
      <c r="C81" s="71">
        <v>2.2</v>
      </c>
      <c r="D81" s="69">
        <v>2.482</v>
      </c>
      <c r="E81" s="69">
        <f t="shared" si="0"/>
        <v>112.81818181818181</v>
      </c>
    </row>
    <row r="82" spans="1:5" ht="45" customHeight="1" hidden="1">
      <c r="A82" s="72" t="s">
        <v>57</v>
      </c>
      <c r="B82" s="68" t="s">
        <v>329</v>
      </c>
      <c r="C82" s="71">
        <v>24.9</v>
      </c>
      <c r="D82" s="69">
        <v>24.903</v>
      </c>
      <c r="E82" s="69">
        <f aca="true" t="shared" si="1" ref="E82:E167">D82/C82*100</f>
        <v>100.01204819277108</v>
      </c>
    </row>
    <row r="83" spans="1:5" ht="32.25" customHeight="1" hidden="1">
      <c r="A83" s="72" t="s">
        <v>330</v>
      </c>
      <c r="B83" s="68" t="s">
        <v>331</v>
      </c>
      <c r="C83" s="71">
        <f>C84</f>
        <v>95.08</v>
      </c>
      <c r="D83" s="71">
        <f>D84</f>
        <v>167.712</v>
      </c>
      <c r="E83" s="69">
        <f t="shared" si="1"/>
        <v>176.3904080774085</v>
      </c>
    </row>
    <row r="84" spans="1:5" ht="57" customHeight="1">
      <c r="A84" s="72" t="s">
        <v>73</v>
      </c>
      <c r="B84" s="68" t="s">
        <v>332</v>
      </c>
      <c r="C84" s="71">
        <v>95.08</v>
      </c>
      <c r="D84" s="69">
        <v>167.712</v>
      </c>
      <c r="E84" s="69">
        <f t="shared" si="1"/>
        <v>176.3904080774085</v>
      </c>
    </row>
    <row r="85" spans="1:5" ht="101.25" customHeight="1">
      <c r="A85" s="72" t="s">
        <v>333</v>
      </c>
      <c r="B85" s="68" t="s">
        <v>334</v>
      </c>
      <c r="C85" s="79">
        <f>C86+C87</f>
        <v>190.9</v>
      </c>
      <c r="D85" s="79">
        <f>D86+D87</f>
        <v>200.9</v>
      </c>
      <c r="E85" s="69">
        <f t="shared" si="1"/>
        <v>105.23834468308016</v>
      </c>
    </row>
    <row r="86" spans="1:5" ht="48" customHeight="1">
      <c r="A86" s="72" t="s">
        <v>72</v>
      </c>
      <c r="B86" s="68" t="s">
        <v>69</v>
      </c>
      <c r="C86" s="71">
        <v>120.9</v>
      </c>
      <c r="D86" s="69">
        <v>120.9</v>
      </c>
      <c r="E86" s="69">
        <f t="shared" si="1"/>
        <v>100</v>
      </c>
    </row>
    <row r="87" spans="1:5" ht="33.75" customHeight="1">
      <c r="A87" s="72" t="s">
        <v>58</v>
      </c>
      <c r="B87" s="68" t="s">
        <v>59</v>
      </c>
      <c r="C87" s="71">
        <v>70</v>
      </c>
      <c r="D87" s="69">
        <v>80</v>
      </c>
      <c r="E87" s="69">
        <f>D87/C87*100</f>
        <v>114.28571428571428</v>
      </c>
    </row>
    <row r="88" spans="1:5" ht="66.75" customHeight="1">
      <c r="A88" s="72" t="s">
        <v>335</v>
      </c>
      <c r="B88" s="109" t="s">
        <v>70</v>
      </c>
      <c r="C88" s="79">
        <v>0.2</v>
      </c>
      <c r="D88" s="114">
        <v>0.699</v>
      </c>
      <c r="E88" s="69">
        <f t="shared" si="1"/>
        <v>349.49999999999994</v>
      </c>
    </row>
    <row r="89" spans="1:5" ht="51" customHeight="1">
      <c r="A89" s="88" t="s">
        <v>336</v>
      </c>
      <c r="B89" s="96" t="s">
        <v>337</v>
      </c>
      <c r="C89" s="75">
        <f>C90+C91</f>
        <v>391.3</v>
      </c>
      <c r="D89" s="75">
        <f>D90+D91</f>
        <v>399.803</v>
      </c>
      <c r="E89" s="103">
        <f t="shared" si="1"/>
        <v>102.17301303347814</v>
      </c>
    </row>
    <row r="90" spans="1:5" ht="58.5" customHeight="1">
      <c r="A90" s="88" t="s">
        <v>338</v>
      </c>
      <c r="B90" s="115" t="s">
        <v>339</v>
      </c>
      <c r="C90" s="75">
        <v>0</v>
      </c>
      <c r="D90" s="114">
        <v>0</v>
      </c>
      <c r="E90" s="103" t="e">
        <f t="shared" si="1"/>
        <v>#DIV/0!</v>
      </c>
    </row>
    <row r="91" spans="1:5" ht="35.25" customHeight="1">
      <c r="A91" s="88" t="s">
        <v>340</v>
      </c>
      <c r="B91" s="68" t="s">
        <v>341</v>
      </c>
      <c r="C91" s="79">
        <v>391.3</v>
      </c>
      <c r="D91" s="69">
        <v>399.803</v>
      </c>
      <c r="E91" s="103">
        <f t="shared" si="1"/>
        <v>102.17301303347814</v>
      </c>
    </row>
    <row r="92" spans="1:5" ht="60" customHeight="1">
      <c r="A92" s="88" t="s">
        <v>342</v>
      </c>
      <c r="B92" s="68" t="s">
        <v>343</v>
      </c>
      <c r="C92" s="79">
        <f>C93</f>
        <v>72.4</v>
      </c>
      <c r="D92" s="79">
        <f>D93</f>
        <v>87.026</v>
      </c>
      <c r="E92" s="69">
        <f t="shared" si="1"/>
        <v>120.20165745856353</v>
      </c>
    </row>
    <row r="93" spans="1:5" ht="42" customHeight="1">
      <c r="A93" s="88" t="s">
        <v>125</v>
      </c>
      <c r="B93" s="68" t="s">
        <v>344</v>
      </c>
      <c r="C93" s="79">
        <v>72.4</v>
      </c>
      <c r="D93" s="69">
        <v>87.026</v>
      </c>
      <c r="E93" s="69">
        <f t="shared" si="1"/>
        <v>120.20165745856353</v>
      </c>
    </row>
    <row r="94" spans="1:5" ht="54.75" customHeight="1">
      <c r="A94" s="72" t="s">
        <v>64</v>
      </c>
      <c r="B94" s="106" t="s">
        <v>345</v>
      </c>
      <c r="C94" s="71">
        <v>297.2</v>
      </c>
      <c r="D94" s="69">
        <v>275.978</v>
      </c>
      <c r="E94" s="69">
        <f t="shared" si="1"/>
        <v>92.85935397039032</v>
      </c>
    </row>
    <row r="95" spans="1:5" ht="40.5" customHeight="1">
      <c r="A95" s="67" t="s">
        <v>346</v>
      </c>
      <c r="B95" s="106" t="s">
        <v>347</v>
      </c>
      <c r="C95" s="71">
        <f>C96</f>
        <v>718.8</v>
      </c>
      <c r="D95" s="71">
        <f>D96</f>
        <v>782.13</v>
      </c>
      <c r="E95" s="69">
        <f t="shared" si="1"/>
        <v>108.81051752921536</v>
      </c>
    </row>
    <row r="96" spans="1:5" ht="52.5" customHeight="1">
      <c r="A96" s="72" t="s">
        <v>60</v>
      </c>
      <c r="B96" s="68" t="s">
        <v>61</v>
      </c>
      <c r="C96" s="71">
        <v>718.8</v>
      </c>
      <c r="D96" s="69">
        <v>782.13</v>
      </c>
      <c r="E96" s="69">
        <f t="shared" si="1"/>
        <v>108.81051752921536</v>
      </c>
    </row>
    <row r="97" spans="1:5" ht="30.75" customHeight="1">
      <c r="A97" s="78" t="s">
        <v>242</v>
      </c>
      <c r="B97" s="116" t="s">
        <v>243</v>
      </c>
      <c r="C97" s="85">
        <f>C98</f>
        <v>9.2</v>
      </c>
      <c r="D97" s="85">
        <f>D98</f>
        <v>9.244</v>
      </c>
      <c r="E97" s="65">
        <v>100</v>
      </c>
    </row>
    <row r="98" spans="1:5" ht="33.75" customHeight="1">
      <c r="A98" s="78" t="s">
        <v>348</v>
      </c>
      <c r="B98" s="117" t="s">
        <v>244</v>
      </c>
      <c r="C98" s="71">
        <f>C99</f>
        <v>9.2</v>
      </c>
      <c r="D98" s="71">
        <f>D99</f>
        <v>9.244</v>
      </c>
      <c r="E98" s="69">
        <v>100</v>
      </c>
    </row>
    <row r="99" spans="1:5" ht="27.75" customHeight="1">
      <c r="A99" s="78" t="s">
        <v>245</v>
      </c>
      <c r="B99" s="117" t="s">
        <v>246</v>
      </c>
      <c r="C99" s="71">
        <v>9.2</v>
      </c>
      <c r="D99" s="69">
        <v>9.244</v>
      </c>
      <c r="E99" s="69">
        <v>100</v>
      </c>
    </row>
    <row r="100" spans="1:5" ht="25.5" customHeight="1">
      <c r="A100" s="66" t="s">
        <v>27</v>
      </c>
      <c r="B100" s="108" t="s">
        <v>28</v>
      </c>
      <c r="C100" s="85">
        <f>C101+C159+C156+C166</f>
        <v>782269.4099999999</v>
      </c>
      <c r="D100" s="85">
        <f>D101+D159+D156+D166</f>
        <v>778814.7719999999</v>
      </c>
      <c r="E100" s="65">
        <f t="shared" si="1"/>
        <v>99.55838257819643</v>
      </c>
    </row>
    <row r="101" spans="1:5" ht="47.25" customHeight="1">
      <c r="A101" s="66" t="s">
        <v>29</v>
      </c>
      <c r="B101" s="76" t="s">
        <v>349</v>
      </c>
      <c r="C101" s="85">
        <f>C102+C107+C122+C147</f>
        <v>782449.96</v>
      </c>
      <c r="D101" s="85">
        <f>D102+D107+D122+D147</f>
        <v>778995.3219999999</v>
      </c>
      <c r="E101" s="65">
        <f t="shared" si="1"/>
        <v>99.55848448123122</v>
      </c>
    </row>
    <row r="102" spans="1:5" ht="36" customHeight="1">
      <c r="A102" s="87" t="s">
        <v>109</v>
      </c>
      <c r="B102" s="76" t="s">
        <v>110</v>
      </c>
      <c r="C102" s="85">
        <f>C103+C105</f>
        <v>201346.09999999998</v>
      </c>
      <c r="D102" s="85">
        <f>D103+D105</f>
        <v>201346.09999999998</v>
      </c>
      <c r="E102" s="65">
        <f t="shared" si="1"/>
        <v>100</v>
      </c>
    </row>
    <row r="103" spans="1:5" ht="32.25" customHeight="1">
      <c r="A103" s="67" t="s">
        <v>35</v>
      </c>
      <c r="B103" s="109" t="s">
        <v>350</v>
      </c>
      <c r="C103" s="118">
        <f>C104</f>
        <v>200839.8</v>
      </c>
      <c r="D103" s="118">
        <f>D104</f>
        <v>200839.8</v>
      </c>
      <c r="E103" s="69">
        <f t="shared" si="1"/>
        <v>100</v>
      </c>
    </row>
    <row r="104" spans="1:5" ht="42" customHeight="1">
      <c r="A104" s="67" t="s">
        <v>111</v>
      </c>
      <c r="B104" s="68" t="s">
        <v>112</v>
      </c>
      <c r="C104" s="118">
        <v>200839.8</v>
      </c>
      <c r="D104" s="69">
        <v>200839.8</v>
      </c>
      <c r="E104" s="69">
        <f t="shared" si="1"/>
        <v>100</v>
      </c>
    </row>
    <row r="105" spans="1:5" ht="27" customHeight="1">
      <c r="A105" s="119" t="s">
        <v>351</v>
      </c>
      <c r="B105" s="120" t="s">
        <v>352</v>
      </c>
      <c r="C105" s="118">
        <f>C106</f>
        <v>506.3</v>
      </c>
      <c r="D105" s="118">
        <f>D106</f>
        <v>506.3</v>
      </c>
      <c r="E105" s="69">
        <f t="shared" si="1"/>
        <v>100</v>
      </c>
    </row>
    <row r="106" spans="1:5" ht="24" customHeight="1">
      <c r="A106" s="119" t="s">
        <v>253</v>
      </c>
      <c r="B106" s="120" t="s">
        <v>254</v>
      </c>
      <c r="C106" s="118">
        <v>506.3</v>
      </c>
      <c r="D106" s="69">
        <v>506.3</v>
      </c>
      <c r="E106" s="69">
        <f t="shared" si="1"/>
        <v>100</v>
      </c>
    </row>
    <row r="107" spans="1:5" ht="34.5" customHeight="1">
      <c r="A107" s="121" t="s">
        <v>30</v>
      </c>
      <c r="B107" s="94" t="s">
        <v>119</v>
      </c>
      <c r="C107" s="122">
        <f>C120+C116+C108+C110+C112+C114+C118</f>
        <v>71227.39800000002</v>
      </c>
      <c r="D107" s="122">
        <f>D120+D116+D108+D110+D112+D114+D118</f>
        <v>68192.457</v>
      </c>
      <c r="E107" s="65">
        <f t="shared" si="1"/>
        <v>95.7390820313273</v>
      </c>
    </row>
    <row r="108" spans="1:5" ht="48" customHeight="1">
      <c r="A108" s="123" t="s">
        <v>353</v>
      </c>
      <c r="B108" s="101" t="s">
        <v>354</v>
      </c>
      <c r="C108" s="124">
        <f>C109</f>
        <v>2026.792</v>
      </c>
      <c r="D108" s="124">
        <f>D109</f>
        <v>2026.792</v>
      </c>
      <c r="E108" s="69">
        <f t="shared" si="1"/>
        <v>100</v>
      </c>
    </row>
    <row r="109" spans="1:5" ht="41.25" customHeight="1">
      <c r="A109" s="123" t="s">
        <v>355</v>
      </c>
      <c r="B109" s="101" t="s">
        <v>356</v>
      </c>
      <c r="C109" s="124">
        <v>2026.792</v>
      </c>
      <c r="D109" s="69">
        <v>2026.792</v>
      </c>
      <c r="E109" s="69">
        <f t="shared" si="1"/>
        <v>100</v>
      </c>
    </row>
    <row r="110" spans="1:5" ht="42" customHeight="1">
      <c r="A110" s="123" t="s">
        <v>357</v>
      </c>
      <c r="B110" s="125" t="s">
        <v>358</v>
      </c>
      <c r="C110" s="124">
        <f>C111</f>
        <v>4763.458</v>
      </c>
      <c r="D110" s="124">
        <f>D111</f>
        <v>4763.458</v>
      </c>
      <c r="E110" s="69">
        <f t="shared" si="1"/>
        <v>100</v>
      </c>
    </row>
    <row r="111" spans="1:5" ht="36" customHeight="1">
      <c r="A111" s="126" t="s">
        <v>359</v>
      </c>
      <c r="B111" s="125" t="s">
        <v>360</v>
      </c>
      <c r="C111" s="124">
        <v>4763.458</v>
      </c>
      <c r="D111" s="69">
        <v>4763.458</v>
      </c>
      <c r="E111" s="69">
        <f t="shared" si="1"/>
        <v>100</v>
      </c>
    </row>
    <row r="112" spans="1:5" ht="47.25" customHeight="1">
      <c r="A112" s="81" t="s">
        <v>361</v>
      </c>
      <c r="B112" s="96" t="s">
        <v>362</v>
      </c>
      <c r="C112" s="124">
        <f>C113</f>
        <v>17313.678</v>
      </c>
      <c r="D112" s="124">
        <f>D113</f>
        <v>17196.475</v>
      </c>
      <c r="E112" s="69">
        <f t="shared" si="1"/>
        <v>99.32306122361753</v>
      </c>
    </row>
    <row r="113" spans="1:5" ht="43.5" customHeight="1">
      <c r="A113" s="81" t="s">
        <v>255</v>
      </c>
      <c r="B113" s="96" t="s">
        <v>363</v>
      </c>
      <c r="C113" s="124">
        <v>17313.678</v>
      </c>
      <c r="D113" s="69">
        <v>17196.475</v>
      </c>
      <c r="E113" s="69">
        <f t="shared" si="1"/>
        <v>99.32306122361753</v>
      </c>
    </row>
    <row r="114" spans="1:5" ht="45" customHeight="1">
      <c r="A114" s="81" t="s">
        <v>364</v>
      </c>
      <c r="B114" s="127" t="s">
        <v>365</v>
      </c>
      <c r="C114" s="118">
        <f>C115</f>
        <v>362.436</v>
      </c>
      <c r="D114" s="118">
        <f>D115</f>
        <v>362.436</v>
      </c>
      <c r="E114" s="69">
        <f t="shared" si="1"/>
        <v>100</v>
      </c>
    </row>
    <row r="115" spans="1:5" ht="48" customHeight="1">
      <c r="A115" s="81" t="s">
        <v>256</v>
      </c>
      <c r="B115" s="104" t="s">
        <v>257</v>
      </c>
      <c r="C115" s="118">
        <v>362.436</v>
      </c>
      <c r="D115" s="69">
        <v>362.436</v>
      </c>
      <c r="E115" s="69">
        <f t="shared" si="1"/>
        <v>100</v>
      </c>
    </row>
    <row r="116" spans="1:5" ht="63.75">
      <c r="A116" s="128" t="s">
        <v>366</v>
      </c>
      <c r="B116" s="129" t="s">
        <v>120</v>
      </c>
      <c r="C116" s="130">
        <f>C117</f>
        <v>13923.096</v>
      </c>
      <c r="D116" s="118">
        <f>D117</f>
        <v>13065.942</v>
      </c>
      <c r="E116" s="69">
        <f t="shared" si="1"/>
        <v>93.84365373908217</v>
      </c>
    </row>
    <row r="117" spans="1:5" ht="38.25">
      <c r="A117" s="110" t="s">
        <v>105</v>
      </c>
      <c r="B117" s="111" t="s">
        <v>367</v>
      </c>
      <c r="C117" s="131">
        <v>13923.096</v>
      </c>
      <c r="D117" s="69">
        <v>13065.942</v>
      </c>
      <c r="E117" s="69">
        <f t="shared" si="1"/>
        <v>93.84365373908217</v>
      </c>
    </row>
    <row r="118" spans="1:5" ht="45" customHeight="1">
      <c r="A118" s="78" t="s">
        <v>368</v>
      </c>
      <c r="B118" s="127" t="s">
        <v>369</v>
      </c>
      <c r="C118" s="69">
        <f>C119</f>
        <v>1272.854</v>
      </c>
      <c r="D118" s="69">
        <f>D119</f>
        <v>1272.854</v>
      </c>
      <c r="E118" s="69">
        <f t="shared" si="1"/>
        <v>100</v>
      </c>
    </row>
    <row r="119" spans="1:5" ht="60.75" customHeight="1">
      <c r="A119" s="78" t="s">
        <v>258</v>
      </c>
      <c r="B119" s="96" t="s">
        <v>259</v>
      </c>
      <c r="C119" s="131">
        <v>1272.854</v>
      </c>
      <c r="D119" s="69">
        <v>1272.854</v>
      </c>
      <c r="E119" s="69">
        <f t="shared" si="1"/>
        <v>100</v>
      </c>
    </row>
    <row r="120" spans="1:5" ht="16.5" customHeight="1">
      <c r="A120" s="67" t="s">
        <v>370</v>
      </c>
      <c r="B120" s="109" t="s">
        <v>371</v>
      </c>
      <c r="C120" s="118">
        <f>C121</f>
        <v>31565.084</v>
      </c>
      <c r="D120" s="118">
        <f>D121</f>
        <v>29504.5</v>
      </c>
      <c r="E120" s="69">
        <f t="shared" si="1"/>
        <v>93.47195147651121</v>
      </c>
    </row>
    <row r="121" spans="1:5" ht="18" customHeight="1">
      <c r="A121" s="88" t="s">
        <v>92</v>
      </c>
      <c r="B121" s="68" t="s">
        <v>372</v>
      </c>
      <c r="C121" s="118">
        <v>31565.084</v>
      </c>
      <c r="D121" s="69">
        <v>29504.5</v>
      </c>
      <c r="E121" s="69">
        <f t="shared" si="1"/>
        <v>93.47195147651121</v>
      </c>
    </row>
    <row r="122" spans="1:5" ht="25.5">
      <c r="A122" s="87" t="s">
        <v>37</v>
      </c>
      <c r="B122" s="76" t="s">
        <v>373</v>
      </c>
      <c r="C122" s="122">
        <f>C125+C129+C131+C133+C135+C137+C141+C143+C145+C127</f>
        <v>499039.8569999999</v>
      </c>
      <c r="D122" s="122">
        <f>D125+D129+D131+D133+D135+D137+D141+D143+D145+D127</f>
        <v>498620.1599999999</v>
      </c>
      <c r="E122" s="65">
        <f t="shared" si="1"/>
        <v>99.91589910222342</v>
      </c>
    </row>
    <row r="123" spans="1:5" ht="15.75" customHeight="1" hidden="1">
      <c r="A123" s="107" t="s">
        <v>374</v>
      </c>
      <c r="B123" s="108" t="s">
        <v>375</v>
      </c>
      <c r="C123" s="122">
        <f>C124</f>
        <v>0</v>
      </c>
      <c r="D123" s="69"/>
      <c r="E123" s="65" t="e">
        <f t="shared" si="1"/>
        <v>#DIV/0!</v>
      </c>
    </row>
    <row r="124" spans="1:5" ht="15.75" customHeight="1" hidden="1">
      <c r="A124" s="67" t="s">
        <v>96</v>
      </c>
      <c r="B124" s="109" t="s">
        <v>93</v>
      </c>
      <c r="C124" s="118"/>
      <c r="D124" s="69"/>
      <c r="E124" s="65" t="e">
        <f t="shared" si="1"/>
        <v>#DIV/0!</v>
      </c>
    </row>
    <row r="125" spans="1:5" ht="25.5">
      <c r="A125" s="88" t="s">
        <v>374</v>
      </c>
      <c r="B125" s="68" t="s">
        <v>375</v>
      </c>
      <c r="C125" s="132">
        <f>C126</f>
        <v>1938.3</v>
      </c>
      <c r="D125" s="132">
        <f>D126</f>
        <v>1938.3</v>
      </c>
      <c r="E125" s="69">
        <f t="shared" si="1"/>
        <v>100</v>
      </c>
    </row>
    <row r="126" spans="1:5" ht="38.25">
      <c r="A126" s="88" t="s">
        <v>96</v>
      </c>
      <c r="B126" s="68" t="s">
        <v>93</v>
      </c>
      <c r="C126" s="132">
        <v>1938.3</v>
      </c>
      <c r="D126" s="132">
        <v>1938.3</v>
      </c>
      <c r="E126" s="69">
        <f t="shared" si="1"/>
        <v>100</v>
      </c>
    </row>
    <row r="127" spans="1:5" ht="38.25">
      <c r="A127" s="88" t="s">
        <v>376</v>
      </c>
      <c r="B127" s="127" t="s">
        <v>377</v>
      </c>
      <c r="C127" s="132">
        <f>C128</f>
        <v>8.3</v>
      </c>
      <c r="D127" s="132">
        <f>D128</f>
        <v>8.3</v>
      </c>
      <c r="E127" s="69">
        <f t="shared" si="1"/>
        <v>100</v>
      </c>
    </row>
    <row r="128" spans="1:5" ht="51">
      <c r="A128" s="88" t="s">
        <v>106</v>
      </c>
      <c r="B128" s="104" t="s">
        <v>107</v>
      </c>
      <c r="C128" s="132">
        <v>8.3</v>
      </c>
      <c r="D128" s="132">
        <v>8.3</v>
      </c>
      <c r="E128" s="69">
        <f t="shared" si="1"/>
        <v>100</v>
      </c>
    </row>
    <row r="129" spans="1:5" ht="38.25">
      <c r="A129" s="88" t="s">
        <v>378</v>
      </c>
      <c r="B129" s="68" t="s">
        <v>379</v>
      </c>
      <c r="C129" s="71">
        <f>C130</f>
        <v>8342.2</v>
      </c>
      <c r="D129" s="71">
        <f>D130</f>
        <v>8121.028</v>
      </c>
      <c r="E129" s="69">
        <f t="shared" si="1"/>
        <v>97.34875692263432</v>
      </c>
    </row>
    <row r="130" spans="1:5" ht="38.25">
      <c r="A130" s="88" t="s">
        <v>95</v>
      </c>
      <c r="B130" s="68" t="s">
        <v>94</v>
      </c>
      <c r="C130" s="71">
        <v>8342.2</v>
      </c>
      <c r="D130" s="133">
        <v>8121.028</v>
      </c>
      <c r="E130" s="69">
        <f t="shared" si="1"/>
        <v>97.34875692263432</v>
      </c>
    </row>
    <row r="131" spans="1:5" ht="38.25">
      <c r="A131" s="88" t="s">
        <v>380</v>
      </c>
      <c r="B131" s="68" t="s">
        <v>381</v>
      </c>
      <c r="C131" s="118">
        <f>C132</f>
        <v>473385.805</v>
      </c>
      <c r="D131" s="118">
        <f>D132</f>
        <v>473323.18</v>
      </c>
      <c r="E131" s="69">
        <f t="shared" si="1"/>
        <v>99.9867708327249</v>
      </c>
    </row>
    <row r="132" spans="1:5" ht="38.25">
      <c r="A132" s="88" t="s">
        <v>97</v>
      </c>
      <c r="B132" s="68" t="s">
        <v>381</v>
      </c>
      <c r="C132" s="118">
        <v>473385.805</v>
      </c>
      <c r="D132" s="118">
        <v>473323.18</v>
      </c>
      <c r="E132" s="69">
        <f t="shared" si="1"/>
        <v>99.9867708327249</v>
      </c>
    </row>
    <row r="133" spans="1:5" ht="63.75">
      <c r="A133" s="88" t="s">
        <v>382</v>
      </c>
      <c r="B133" s="68" t="s">
        <v>383</v>
      </c>
      <c r="C133" s="131">
        <f>C134</f>
        <v>7931.6</v>
      </c>
      <c r="D133" s="131">
        <f>D134</f>
        <v>7931.6</v>
      </c>
      <c r="E133" s="69">
        <f t="shared" si="1"/>
        <v>100</v>
      </c>
    </row>
    <row r="134" spans="1:5" ht="63.75">
      <c r="A134" s="88" t="s">
        <v>98</v>
      </c>
      <c r="B134" s="68" t="s">
        <v>384</v>
      </c>
      <c r="C134" s="131">
        <v>7931.6</v>
      </c>
      <c r="D134" s="131">
        <v>7931.6</v>
      </c>
      <c r="E134" s="69">
        <f t="shared" si="1"/>
        <v>100</v>
      </c>
    </row>
    <row r="135" spans="1:5" ht="76.5">
      <c r="A135" s="88" t="s">
        <v>385</v>
      </c>
      <c r="B135" s="68" t="s">
        <v>386</v>
      </c>
      <c r="C135" s="118">
        <f>C136</f>
        <v>3765.132</v>
      </c>
      <c r="D135" s="118">
        <f>D136</f>
        <v>3765.132</v>
      </c>
      <c r="E135" s="69">
        <f t="shared" si="1"/>
        <v>100</v>
      </c>
    </row>
    <row r="136" spans="1:5" ht="89.25">
      <c r="A136" s="110" t="s">
        <v>99</v>
      </c>
      <c r="B136" s="111" t="s">
        <v>387</v>
      </c>
      <c r="C136" s="131">
        <v>3765.132</v>
      </c>
      <c r="D136" s="69">
        <v>3765.132</v>
      </c>
      <c r="E136" s="69">
        <f t="shared" si="1"/>
        <v>100</v>
      </c>
    </row>
    <row r="137" spans="1:5" ht="63.75">
      <c r="A137" s="110" t="s">
        <v>388</v>
      </c>
      <c r="B137" s="74" t="s">
        <v>389</v>
      </c>
      <c r="C137" s="131">
        <f>C140</f>
        <v>1258.38</v>
      </c>
      <c r="D137" s="131">
        <f>D140</f>
        <v>1258.38</v>
      </c>
      <c r="E137" s="69">
        <f t="shared" si="1"/>
        <v>100</v>
      </c>
    </row>
    <row r="138" spans="1:5" ht="12.75" hidden="1">
      <c r="A138" s="107" t="s">
        <v>390</v>
      </c>
      <c r="B138" s="108" t="s">
        <v>391</v>
      </c>
      <c r="C138" s="122"/>
      <c r="D138" s="69"/>
      <c r="E138" s="69" t="e">
        <f t="shared" si="1"/>
        <v>#DIV/0!</v>
      </c>
    </row>
    <row r="139" spans="1:5" ht="12.75" hidden="1">
      <c r="A139" s="67" t="s">
        <v>249</v>
      </c>
      <c r="B139" s="109" t="s">
        <v>392</v>
      </c>
      <c r="C139" s="122"/>
      <c r="D139" s="69"/>
      <c r="E139" s="69" t="e">
        <f t="shared" si="1"/>
        <v>#DIV/0!</v>
      </c>
    </row>
    <row r="140" spans="1:5" ht="63.75">
      <c r="A140" s="88" t="s">
        <v>121</v>
      </c>
      <c r="B140" s="68" t="s">
        <v>393</v>
      </c>
      <c r="C140" s="118">
        <v>1258.38</v>
      </c>
      <c r="D140" s="118">
        <v>1258.38</v>
      </c>
      <c r="E140" s="69">
        <f t="shared" si="1"/>
        <v>100</v>
      </c>
    </row>
    <row r="141" spans="1:5" ht="51">
      <c r="A141" s="88" t="s">
        <v>394</v>
      </c>
      <c r="B141" s="115" t="s">
        <v>395</v>
      </c>
      <c r="C141" s="118">
        <f>C142</f>
        <v>131</v>
      </c>
      <c r="D141" s="118">
        <f>D142</f>
        <v>110</v>
      </c>
      <c r="E141" s="69">
        <f t="shared" si="1"/>
        <v>83.96946564885496</v>
      </c>
    </row>
    <row r="142" spans="1:5" ht="51">
      <c r="A142" s="88" t="s">
        <v>122</v>
      </c>
      <c r="B142" s="68" t="s">
        <v>396</v>
      </c>
      <c r="C142" s="118">
        <v>131</v>
      </c>
      <c r="D142" s="69">
        <v>110</v>
      </c>
      <c r="E142" s="69">
        <f t="shared" si="1"/>
        <v>83.96946564885496</v>
      </c>
    </row>
    <row r="143" spans="1:5" ht="25.5">
      <c r="A143" s="88" t="s">
        <v>397</v>
      </c>
      <c r="B143" s="127" t="s">
        <v>398</v>
      </c>
      <c r="C143" s="69">
        <f>C144</f>
        <v>951.1</v>
      </c>
      <c r="D143" s="69">
        <f>D144</f>
        <v>836.2</v>
      </c>
      <c r="E143" s="69">
        <f t="shared" si="1"/>
        <v>87.91925139312376</v>
      </c>
    </row>
    <row r="144" spans="1:5" ht="38.25">
      <c r="A144" s="88" t="s">
        <v>247</v>
      </c>
      <c r="B144" s="96" t="s">
        <v>248</v>
      </c>
      <c r="C144" s="118">
        <v>951.1</v>
      </c>
      <c r="D144" s="69">
        <v>836.2</v>
      </c>
      <c r="E144" s="69">
        <f t="shared" si="1"/>
        <v>87.91925139312376</v>
      </c>
    </row>
    <row r="145" spans="1:5" ht="12.75">
      <c r="A145" s="88" t="s">
        <v>390</v>
      </c>
      <c r="B145" s="120" t="s">
        <v>391</v>
      </c>
      <c r="C145" s="118">
        <f>C146</f>
        <v>1328.04</v>
      </c>
      <c r="D145" s="118">
        <f>D146</f>
        <v>1328.04</v>
      </c>
      <c r="E145" s="69">
        <f t="shared" si="1"/>
        <v>100</v>
      </c>
    </row>
    <row r="146" spans="1:5" ht="12.75">
      <c r="A146" s="88" t="s">
        <v>249</v>
      </c>
      <c r="B146" s="127" t="s">
        <v>250</v>
      </c>
      <c r="C146" s="118">
        <v>1328.04</v>
      </c>
      <c r="D146" s="69">
        <v>1328.04</v>
      </c>
      <c r="E146" s="69">
        <f t="shared" si="1"/>
        <v>100</v>
      </c>
    </row>
    <row r="147" spans="1:5" ht="12.75">
      <c r="A147" s="66" t="s">
        <v>34</v>
      </c>
      <c r="B147" s="108" t="s">
        <v>36</v>
      </c>
      <c r="C147" s="85">
        <f>C148+C150+C154+C153</f>
        <v>10836.605</v>
      </c>
      <c r="D147" s="85">
        <f>D148+D150+D154+D153</f>
        <v>10836.605</v>
      </c>
      <c r="E147" s="69">
        <f t="shared" si="1"/>
        <v>100</v>
      </c>
    </row>
    <row r="148" spans="1:5" ht="51">
      <c r="A148" s="88" t="s">
        <v>399</v>
      </c>
      <c r="B148" s="68" t="s">
        <v>400</v>
      </c>
      <c r="C148" s="71">
        <f>C149</f>
        <v>7148.297</v>
      </c>
      <c r="D148" s="71">
        <f>D149</f>
        <v>7148.297</v>
      </c>
      <c r="E148" s="69">
        <f t="shared" si="1"/>
        <v>100</v>
      </c>
    </row>
    <row r="149" spans="1:5" ht="63.75">
      <c r="A149" s="110" t="s">
        <v>100</v>
      </c>
      <c r="B149" s="111" t="s">
        <v>68</v>
      </c>
      <c r="C149" s="75">
        <v>7148.297</v>
      </c>
      <c r="D149" s="75">
        <v>7148.297</v>
      </c>
      <c r="E149" s="69">
        <f t="shared" si="1"/>
        <v>100</v>
      </c>
    </row>
    <row r="150" spans="1:5" ht="51">
      <c r="A150" s="110" t="s">
        <v>401</v>
      </c>
      <c r="B150" s="111" t="s">
        <v>402</v>
      </c>
      <c r="C150" s="75">
        <f>C151</f>
        <v>12.69</v>
      </c>
      <c r="D150" s="75">
        <f>D151</f>
        <v>12.69</v>
      </c>
      <c r="E150" s="69">
        <f t="shared" si="1"/>
        <v>100</v>
      </c>
    </row>
    <row r="151" spans="1:5" ht="38.25">
      <c r="A151" s="134" t="s">
        <v>260</v>
      </c>
      <c r="B151" s="135" t="s">
        <v>261</v>
      </c>
      <c r="C151" s="75">
        <v>12.69</v>
      </c>
      <c r="D151" s="75">
        <v>12.69</v>
      </c>
      <c r="E151" s="69">
        <f t="shared" si="1"/>
        <v>100</v>
      </c>
    </row>
    <row r="152" spans="1:5" ht="51" hidden="1">
      <c r="A152" s="110" t="s">
        <v>403</v>
      </c>
      <c r="B152" s="135" t="s">
        <v>404</v>
      </c>
      <c r="C152" s="97">
        <f>C153</f>
        <v>0</v>
      </c>
      <c r="D152" s="97">
        <f>D153</f>
        <v>0</v>
      </c>
      <c r="E152" s="69" t="e">
        <f t="shared" si="1"/>
        <v>#DIV/0!</v>
      </c>
    </row>
    <row r="153" spans="1:5" ht="51" hidden="1">
      <c r="A153" s="110" t="s">
        <v>405</v>
      </c>
      <c r="B153" s="136" t="s">
        <v>406</v>
      </c>
      <c r="C153" s="97">
        <v>0</v>
      </c>
      <c r="D153" s="114">
        <v>0</v>
      </c>
      <c r="E153" s="69" t="e">
        <f t="shared" si="1"/>
        <v>#DIV/0!</v>
      </c>
    </row>
    <row r="154" spans="1:5" ht="25.5">
      <c r="A154" s="88" t="s">
        <v>407</v>
      </c>
      <c r="B154" s="68" t="s">
        <v>408</v>
      </c>
      <c r="C154" s="71">
        <f>C155</f>
        <v>3675.618</v>
      </c>
      <c r="D154" s="71">
        <f>D155</f>
        <v>3675.618</v>
      </c>
      <c r="E154" s="69">
        <f t="shared" si="1"/>
        <v>100</v>
      </c>
    </row>
    <row r="155" spans="1:5" ht="25.5">
      <c r="A155" s="134" t="s">
        <v>101</v>
      </c>
      <c r="B155" s="135" t="s">
        <v>409</v>
      </c>
      <c r="C155" s="137">
        <v>3675.618</v>
      </c>
      <c r="D155" s="69">
        <v>3675.618</v>
      </c>
      <c r="E155" s="69">
        <f t="shared" si="1"/>
        <v>100</v>
      </c>
    </row>
    <row r="156" spans="1:5" ht="12.75" hidden="1">
      <c r="A156" s="138" t="s">
        <v>410</v>
      </c>
      <c r="B156" s="116" t="s">
        <v>411</v>
      </c>
      <c r="C156" s="139">
        <f>C157</f>
        <v>0</v>
      </c>
      <c r="D156" s="139">
        <f>D157</f>
        <v>0</v>
      </c>
      <c r="E156" s="69" t="e">
        <f t="shared" si="1"/>
        <v>#DIV/0!</v>
      </c>
    </row>
    <row r="157" spans="1:5" ht="25.5" hidden="1">
      <c r="A157" s="140" t="s">
        <v>412</v>
      </c>
      <c r="B157" s="141" t="s">
        <v>413</v>
      </c>
      <c r="C157" s="142">
        <f>C158</f>
        <v>0</v>
      </c>
      <c r="D157" s="142">
        <f>D158</f>
        <v>0</v>
      </c>
      <c r="E157" s="69" t="e">
        <f t="shared" si="1"/>
        <v>#DIV/0!</v>
      </c>
    </row>
    <row r="158" spans="1:5" ht="25.5" hidden="1">
      <c r="A158" s="78" t="s">
        <v>414</v>
      </c>
      <c r="B158" s="96" t="s">
        <v>413</v>
      </c>
      <c r="C158" s="142">
        <v>0</v>
      </c>
      <c r="D158" s="69">
        <v>0</v>
      </c>
      <c r="E158" s="69" t="e">
        <f t="shared" si="1"/>
        <v>#DIV/0!</v>
      </c>
    </row>
    <row r="159" spans="1:5" ht="89.25">
      <c r="A159" s="143" t="s">
        <v>91</v>
      </c>
      <c r="B159" s="144" t="s">
        <v>415</v>
      </c>
      <c r="C159" s="77">
        <f>C160+C163</f>
        <v>1055.237</v>
      </c>
      <c r="D159" s="77">
        <f>D160+D163</f>
        <v>1055.237</v>
      </c>
      <c r="E159" s="65">
        <f t="shared" si="1"/>
        <v>100</v>
      </c>
    </row>
    <row r="160" spans="1:5" ht="63.75">
      <c r="A160" s="143" t="s">
        <v>416</v>
      </c>
      <c r="B160" s="144" t="s">
        <v>417</v>
      </c>
      <c r="C160" s="77">
        <f>C161</f>
        <v>1004.721</v>
      </c>
      <c r="D160" s="77">
        <f>D161</f>
        <v>1004.721</v>
      </c>
      <c r="E160" s="65">
        <f t="shared" si="1"/>
        <v>100</v>
      </c>
    </row>
    <row r="161" spans="1:5" ht="51">
      <c r="A161" s="145" t="s">
        <v>418</v>
      </c>
      <c r="B161" s="101" t="s">
        <v>419</v>
      </c>
      <c r="C161" s="75">
        <f>C162</f>
        <v>1004.721</v>
      </c>
      <c r="D161" s="75">
        <f>D162</f>
        <v>1004.721</v>
      </c>
      <c r="E161" s="69">
        <f t="shared" si="1"/>
        <v>100</v>
      </c>
    </row>
    <row r="162" spans="1:5" ht="51">
      <c r="A162" s="145" t="s">
        <v>420</v>
      </c>
      <c r="B162" s="146" t="s">
        <v>421</v>
      </c>
      <c r="C162" s="75">
        <v>1004.721</v>
      </c>
      <c r="D162" s="75">
        <v>1004.721</v>
      </c>
      <c r="E162" s="69">
        <f t="shared" si="1"/>
        <v>100</v>
      </c>
    </row>
    <row r="163" spans="1:5" ht="38.25">
      <c r="A163" s="143" t="s">
        <v>422</v>
      </c>
      <c r="B163" s="144" t="s">
        <v>423</v>
      </c>
      <c r="C163" s="77">
        <f>C164</f>
        <v>50.516</v>
      </c>
      <c r="D163" s="77">
        <f>D164</f>
        <v>50.516</v>
      </c>
      <c r="E163" s="65">
        <f t="shared" si="1"/>
        <v>100</v>
      </c>
    </row>
    <row r="164" spans="1:5" ht="25.5">
      <c r="A164" s="145" t="s">
        <v>424</v>
      </c>
      <c r="B164" s="146" t="s">
        <v>425</v>
      </c>
      <c r="C164" s="75">
        <f>C165</f>
        <v>50.516</v>
      </c>
      <c r="D164" s="75">
        <f>D165</f>
        <v>50.516</v>
      </c>
      <c r="E164" s="69">
        <f t="shared" si="1"/>
        <v>100</v>
      </c>
    </row>
    <row r="165" spans="1:5" ht="25.5">
      <c r="A165" s="145" t="s">
        <v>426</v>
      </c>
      <c r="B165" s="147" t="s">
        <v>427</v>
      </c>
      <c r="C165" s="75">
        <v>50.516</v>
      </c>
      <c r="D165" s="75">
        <v>50.516</v>
      </c>
      <c r="E165" s="69">
        <f t="shared" si="1"/>
        <v>100</v>
      </c>
    </row>
    <row r="166" spans="1:5" ht="38.25">
      <c r="A166" s="148" t="s">
        <v>428</v>
      </c>
      <c r="B166" s="108" t="s">
        <v>429</v>
      </c>
      <c r="C166" s="149">
        <f>C167</f>
        <v>-1235.787</v>
      </c>
      <c r="D166" s="149">
        <f>D167</f>
        <v>-1235.787</v>
      </c>
      <c r="E166" s="65">
        <f t="shared" si="1"/>
        <v>100</v>
      </c>
    </row>
    <row r="167" spans="1:5" ht="38.25">
      <c r="A167" s="150" t="s">
        <v>90</v>
      </c>
      <c r="B167" s="109" t="s">
        <v>126</v>
      </c>
      <c r="C167" s="151">
        <v>-1235.787</v>
      </c>
      <c r="D167" s="151">
        <v>-1235.787</v>
      </c>
      <c r="E167" s="69">
        <f t="shared" si="1"/>
        <v>100</v>
      </c>
    </row>
    <row r="168" spans="1:5" ht="12.75">
      <c r="A168" s="152"/>
      <c r="B168" s="153" t="s">
        <v>31</v>
      </c>
      <c r="C168" s="154">
        <f>C100+C6</f>
        <v>939797.1099999999</v>
      </c>
      <c r="D168" s="154">
        <f>D100+D6</f>
        <v>939246.661</v>
      </c>
      <c r="E168" s="65">
        <f>D168/C168*100</f>
        <v>99.94142895374515</v>
      </c>
    </row>
    <row r="169" spans="1:5" ht="12.75">
      <c r="A169" s="160"/>
      <c r="B169" s="161"/>
      <c r="C169" s="162"/>
      <c r="D169" s="162"/>
      <c r="E169" s="163"/>
    </row>
    <row r="170" spans="1:5" ht="12.75">
      <c r="A170" s="160"/>
      <c r="B170" s="161"/>
      <c r="C170" s="162"/>
      <c r="D170" s="162"/>
      <c r="E170" s="163"/>
    </row>
    <row r="171" spans="1:5" ht="12.75">
      <c r="A171" s="160"/>
      <c r="B171" s="161"/>
      <c r="C171" s="162"/>
      <c r="D171" s="162"/>
      <c r="E171" s="163"/>
    </row>
    <row r="172" spans="1:5" ht="12.75">
      <c r="A172" s="160"/>
      <c r="B172" s="161"/>
      <c r="C172" s="162"/>
      <c r="D172" s="162"/>
      <c r="E172" s="163"/>
    </row>
    <row r="173" spans="1:5" ht="12.75">
      <c r="A173" s="160"/>
      <c r="B173" s="161"/>
      <c r="C173" s="162"/>
      <c r="D173" s="162"/>
      <c r="E173" s="163"/>
    </row>
    <row r="174" spans="1:5" ht="12.75">
      <c r="A174" s="160"/>
      <c r="B174" s="161"/>
      <c r="C174" s="162"/>
      <c r="D174" s="162"/>
      <c r="E174" s="163"/>
    </row>
    <row r="175" spans="1:5" ht="12.75">
      <c r="A175" s="160"/>
      <c r="B175" s="161"/>
      <c r="C175" s="162"/>
      <c r="D175" s="162"/>
      <c r="E175" s="163"/>
    </row>
    <row r="176" spans="1:5" ht="12.75">
      <c r="A176" s="160"/>
      <c r="B176" s="161"/>
      <c r="C176" s="162"/>
      <c r="D176" s="162"/>
      <c r="E176" s="163"/>
    </row>
    <row r="177" spans="1:5" ht="12.75">
      <c r="A177" s="160"/>
      <c r="B177" s="161"/>
      <c r="C177" s="162"/>
      <c r="D177" s="162"/>
      <c r="E177" s="163"/>
    </row>
    <row r="178" spans="1:5" ht="12.75">
      <c r="A178" s="160"/>
      <c r="B178" s="161"/>
      <c r="C178" s="162"/>
      <c r="D178" s="162"/>
      <c r="E178" s="163"/>
    </row>
    <row r="180" spans="1:5" ht="12.75">
      <c r="A180" s="22"/>
      <c r="B180" s="23"/>
      <c r="C180" s="24"/>
      <c r="D180" s="25"/>
      <c r="E180" s="25"/>
    </row>
    <row r="181" spans="1:5" ht="12.75">
      <c r="A181" s="22"/>
      <c r="B181" s="23" t="s">
        <v>129</v>
      </c>
      <c r="C181" s="24"/>
      <c r="D181" s="25"/>
      <c r="E181" s="25"/>
    </row>
    <row r="182" spans="1:5" ht="87.75" customHeight="1">
      <c r="A182" s="26" t="s">
        <v>130</v>
      </c>
      <c r="B182" s="26" t="s">
        <v>131</v>
      </c>
      <c r="C182" s="27" t="s">
        <v>118</v>
      </c>
      <c r="D182" s="27" t="s">
        <v>40</v>
      </c>
      <c r="E182" s="27" t="s">
        <v>1</v>
      </c>
    </row>
    <row r="183" spans="1:5" ht="12.75">
      <c r="A183" s="26">
        <v>1</v>
      </c>
      <c r="B183" s="26">
        <v>2</v>
      </c>
      <c r="C183" s="28">
        <v>3</v>
      </c>
      <c r="D183" s="28">
        <v>4</v>
      </c>
      <c r="E183" s="28">
        <v>5</v>
      </c>
    </row>
    <row r="184" spans="1:5" ht="55.5" customHeight="1">
      <c r="A184" s="29" t="s">
        <v>132</v>
      </c>
      <c r="B184" s="30" t="s">
        <v>133</v>
      </c>
      <c r="C184" s="16">
        <v>1431.8</v>
      </c>
      <c r="D184" s="14">
        <v>1431</v>
      </c>
      <c r="E184" s="19">
        <f aca="true" t="shared" si="2" ref="E184:E215">D184/C184*100</f>
        <v>99.94412627461936</v>
      </c>
    </row>
    <row r="185" spans="1:5" ht="66.75" customHeight="1">
      <c r="A185" s="29" t="s">
        <v>134</v>
      </c>
      <c r="B185" s="30" t="s">
        <v>135</v>
      </c>
      <c r="C185" s="16">
        <v>4206</v>
      </c>
      <c r="D185" s="14">
        <v>4186.7</v>
      </c>
      <c r="E185" s="19">
        <f t="shared" si="2"/>
        <v>99.54113171659533</v>
      </c>
    </row>
    <row r="186" spans="1:5" ht="74.25" customHeight="1">
      <c r="A186" s="29" t="s">
        <v>136</v>
      </c>
      <c r="B186" s="20" t="s">
        <v>137</v>
      </c>
      <c r="C186" s="16">
        <v>22019.4</v>
      </c>
      <c r="D186" s="14">
        <v>21987.2</v>
      </c>
      <c r="E186" s="19">
        <f t="shared" si="2"/>
        <v>99.85376531603949</v>
      </c>
    </row>
    <row r="187" spans="1:5" ht="30" customHeight="1">
      <c r="A187" s="29" t="s">
        <v>224</v>
      </c>
      <c r="B187" s="20" t="s">
        <v>226</v>
      </c>
      <c r="C187" s="16">
        <v>8.3</v>
      </c>
      <c r="D187" s="14">
        <v>8.3</v>
      </c>
      <c r="E187" s="19">
        <f t="shared" si="2"/>
        <v>100</v>
      </c>
    </row>
    <row r="188" spans="1:5" ht="56.25" customHeight="1">
      <c r="A188" s="29" t="s">
        <v>138</v>
      </c>
      <c r="B188" s="30" t="s">
        <v>139</v>
      </c>
      <c r="C188" s="16">
        <v>17327.6</v>
      </c>
      <c r="D188" s="14">
        <v>17315.2</v>
      </c>
      <c r="E188" s="19">
        <f t="shared" si="2"/>
        <v>99.92843786791016</v>
      </c>
    </row>
    <row r="189" spans="1:5" ht="49.5" customHeight="1">
      <c r="A189" s="29" t="s">
        <v>251</v>
      </c>
      <c r="B189" s="57" t="s">
        <v>252</v>
      </c>
      <c r="C189" s="16">
        <v>120.8</v>
      </c>
      <c r="D189" s="14">
        <v>120.8</v>
      </c>
      <c r="E189" s="19">
        <f t="shared" si="2"/>
        <v>100</v>
      </c>
    </row>
    <row r="190" spans="1:5" ht="49.5" customHeight="1">
      <c r="A190" s="33" t="s">
        <v>264</v>
      </c>
      <c r="B190" s="57" t="s">
        <v>265</v>
      </c>
      <c r="C190" s="16">
        <v>256.1</v>
      </c>
      <c r="D190" s="14">
        <v>0</v>
      </c>
      <c r="E190" s="19">
        <f t="shared" si="2"/>
        <v>0</v>
      </c>
    </row>
    <row r="191" spans="1:5" ht="27" customHeight="1">
      <c r="A191" s="29" t="s">
        <v>140</v>
      </c>
      <c r="B191" s="20" t="s">
        <v>141</v>
      </c>
      <c r="C191" s="16">
        <v>22413.8</v>
      </c>
      <c r="D191" s="14">
        <v>21538.4</v>
      </c>
      <c r="E191" s="19">
        <f t="shared" si="2"/>
        <v>96.09437043250142</v>
      </c>
    </row>
    <row r="192" spans="1:5" ht="31.5" customHeight="1">
      <c r="A192" s="31" t="s">
        <v>142</v>
      </c>
      <c r="B192" s="32" t="s">
        <v>143</v>
      </c>
      <c r="C192" s="17">
        <f>SUM(C184:C191)</f>
        <v>67783.8</v>
      </c>
      <c r="D192" s="17">
        <f>SUM(D184:D191)</f>
        <v>66587.6</v>
      </c>
      <c r="E192" s="18">
        <f t="shared" si="2"/>
        <v>98.23527155456024</v>
      </c>
    </row>
    <row r="193" spans="1:5" ht="52.5" customHeight="1">
      <c r="A193" s="33" t="s">
        <v>144</v>
      </c>
      <c r="B193" s="20" t="s">
        <v>145</v>
      </c>
      <c r="C193" s="16">
        <v>255</v>
      </c>
      <c r="D193" s="14">
        <v>255</v>
      </c>
      <c r="E193" s="19">
        <f t="shared" si="2"/>
        <v>100</v>
      </c>
    </row>
    <row r="194" spans="1:5" ht="39.75" customHeight="1">
      <c r="A194" s="33" t="s">
        <v>146</v>
      </c>
      <c r="B194" s="20" t="s">
        <v>147</v>
      </c>
      <c r="C194" s="16">
        <v>844.7</v>
      </c>
      <c r="D194" s="14">
        <v>844.7</v>
      </c>
      <c r="E194" s="19">
        <f t="shared" si="2"/>
        <v>100</v>
      </c>
    </row>
    <row r="195" spans="1:5" ht="28.5">
      <c r="A195" s="31" t="s">
        <v>148</v>
      </c>
      <c r="B195" s="32" t="s">
        <v>149</v>
      </c>
      <c r="C195" s="17">
        <f>SUM(C193:C194)</f>
        <v>1099.7</v>
      </c>
      <c r="D195" s="17">
        <f>SUM(D193:D194)</f>
        <v>1099.7</v>
      </c>
      <c r="E195" s="18">
        <f t="shared" si="2"/>
        <v>100</v>
      </c>
    </row>
    <row r="196" spans="1:5" ht="15">
      <c r="A196" s="29" t="s">
        <v>150</v>
      </c>
      <c r="B196" s="30" t="s">
        <v>151</v>
      </c>
      <c r="C196" s="16">
        <v>8055.4</v>
      </c>
      <c r="D196" s="14">
        <v>7452.2</v>
      </c>
      <c r="E196" s="19">
        <f t="shared" si="2"/>
        <v>92.51185540134568</v>
      </c>
    </row>
    <row r="197" spans="1:5" ht="15">
      <c r="A197" s="29" t="s">
        <v>152</v>
      </c>
      <c r="B197" s="30" t="s">
        <v>153</v>
      </c>
      <c r="C197" s="16">
        <v>2860</v>
      </c>
      <c r="D197" s="14">
        <v>2858.9</v>
      </c>
      <c r="E197" s="19">
        <f t="shared" si="2"/>
        <v>99.96153846153847</v>
      </c>
    </row>
    <row r="198" spans="1:5" ht="13.5" customHeight="1" hidden="1">
      <c r="A198" s="33" t="s">
        <v>154</v>
      </c>
      <c r="B198" s="30" t="s">
        <v>155</v>
      </c>
      <c r="C198" s="16"/>
      <c r="D198" s="14"/>
      <c r="E198" s="19" t="e">
        <f t="shared" si="2"/>
        <v>#DIV/0!</v>
      </c>
    </row>
    <row r="199" spans="1:5" ht="15">
      <c r="A199" s="29" t="s">
        <v>156</v>
      </c>
      <c r="B199" s="30" t="s">
        <v>157</v>
      </c>
      <c r="C199" s="16">
        <v>37634.7</v>
      </c>
      <c r="D199" s="14">
        <v>34056.3</v>
      </c>
      <c r="E199" s="19">
        <f t="shared" si="2"/>
        <v>90.4917536209934</v>
      </c>
    </row>
    <row r="200" spans="1:5" ht="15">
      <c r="A200" s="29" t="s">
        <v>158</v>
      </c>
      <c r="B200" s="57" t="s">
        <v>159</v>
      </c>
      <c r="C200" s="16">
        <v>2860</v>
      </c>
      <c r="D200" s="14">
        <v>2651.3</v>
      </c>
      <c r="E200" s="19">
        <f t="shared" si="2"/>
        <v>92.7027972027972</v>
      </c>
    </row>
    <row r="201" spans="1:5" ht="14.25">
      <c r="A201" s="31" t="s">
        <v>160</v>
      </c>
      <c r="B201" s="32" t="s">
        <v>161</v>
      </c>
      <c r="C201" s="17">
        <f>SUM(C196:C200)</f>
        <v>51410.1</v>
      </c>
      <c r="D201" s="17">
        <f>SUM(D196:D200)</f>
        <v>47018.700000000004</v>
      </c>
      <c r="E201" s="18">
        <f t="shared" si="2"/>
        <v>91.45809870044992</v>
      </c>
    </row>
    <row r="202" spans="1:5" ht="21" customHeight="1">
      <c r="A202" s="33" t="s">
        <v>162</v>
      </c>
      <c r="B202" s="30" t="s">
        <v>163</v>
      </c>
      <c r="C202" s="14">
        <v>13996.8</v>
      </c>
      <c r="D202" s="14">
        <v>13139.6</v>
      </c>
      <c r="E202" s="19">
        <f t="shared" si="2"/>
        <v>93.8757430269776</v>
      </c>
    </row>
    <row r="203" spans="1:5" ht="21" customHeight="1">
      <c r="A203" s="29" t="s">
        <v>164</v>
      </c>
      <c r="B203" s="30" t="s">
        <v>165</v>
      </c>
      <c r="C203" s="16">
        <v>22895</v>
      </c>
      <c r="D203" s="14">
        <v>12522.8</v>
      </c>
      <c r="E203" s="19">
        <f t="shared" si="2"/>
        <v>54.69665865909587</v>
      </c>
    </row>
    <row r="204" spans="1:5" ht="20.25" customHeight="1">
      <c r="A204" s="29" t="s">
        <v>225</v>
      </c>
      <c r="B204" s="30" t="s">
        <v>227</v>
      </c>
      <c r="C204" s="16">
        <v>798.8</v>
      </c>
      <c r="D204" s="14">
        <v>798.8</v>
      </c>
      <c r="E204" s="19">
        <f t="shared" si="2"/>
        <v>100</v>
      </c>
    </row>
    <row r="205" spans="1:5" ht="32.25" customHeight="1">
      <c r="A205" s="31" t="s">
        <v>166</v>
      </c>
      <c r="B205" s="32" t="s">
        <v>167</v>
      </c>
      <c r="C205" s="17">
        <f>SUM(C202:C204)</f>
        <v>37690.600000000006</v>
      </c>
      <c r="D205" s="17">
        <f>SUM(D202:D204)</f>
        <v>26461.2</v>
      </c>
      <c r="E205" s="18">
        <f t="shared" si="2"/>
        <v>70.20636445161392</v>
      </c>
    </row>
    <row r="206" spans="1:5" ht="15">
      <c r="A206" s="29" t="s">
        <v>168</v>
      </c>
      <c r="B206" s="30" t="s">
        <v>169</v>
      </c>
      <c r="C206" s="14">
        <v>127.6</v>
      </c>
      <c r="D206" s="14">
        <v>127.6</v>
      </c>
      <c r="E206" s="19">
        <f t="shared" si="2"/>
        <v>100</v>
      </c>
    </row>
    <row r="207" spans="1:5" ht="14.25">
      <c r="A207" s="31" t="s">
        <v>170</v>
      </c>
      <c r="B207" s="32" t="s">
        <v>171</v>
      </c>
      <c r="C207" s="17">
        <f>SUM(C206:C206)</f>
        <v>127.6</v>
      </c>
      <c r="D207" s="17">
        <f>SUM(D206:D206)</f>
        <v>127.6</v>
      </c>
      <c r="E207" s="18">
        <f t="shared" si="2"/>
        <v>100</v>
      </c>
    </row>
    <row r="208" spans="1:5" ht="20.25" customHeight="1">
      <c r="A208" s="29" t="s">
        <v>172</v>
      </c>
      <c r="B208" s="30" t="s">
        <v>173</v>
      </c>
      <c r="C208" s="14">
        <v>220030.1</v>
      </c>
      <c r="D208" s="14">
        <v>219945.8</v>
      </c>
      <c r="E208" s="19">
        <f t="shared" si="2"/>
        <v>99.9616870600886</v>
      </c>
    </row>
    <row r="209" spans="1:5" ht="22.5" customHeight="1">
      <c r="A209" s="29" t="s">
        <v>174</v>
      </c>
      <c r="B209" s="30" t="s">
        <v>175</v>
      </c>
      <c r="C209" s="14">
        <v>398879.2</v>
      </c>
      <c r="D209" s="14">
        <v>394816.7</v>
      </c>
      <c r="E209" s="19">
        <f t="shared" si="2"/>
        <v>98.98152122246535</v>
      </c>
    </row>
    <row r="210" spans="1:5" ht="22.5" customHeight="1">
      <c r="A210" s="29" t="s">
        <v>176</v>
      </c>
      <c r="B210" s="30" t="s">
        <v>177</v>
      </c>
      <c r="C210" s="14">
        <v>14840.3</v>
      </c>
      <c r="D210" s="14">
        <v>14702.9</v>
      </c>
      <c r="E210" s="19">
        <f t="shared" si="2"/>
        <v>99.07414270601</v>
      </c>
    </row>
    <row r="211" spans="1:5" ht="21.75" customHeight="1">
      <c r="A211" s="29" t="s">
        <v>178</v>
      </c>
      <c r="B211" s="30" t="s">
        <v>179</v>
      </c>
      <c r="C211" s="14">
        <v>17293</v>
      </c>
      <c r="D211" s="14">
        <v>17275</v>
      </c>
      <c r="E211" s="19">
        <f t="shared" si="2"/>
        <v>99.89591164054819</v>
      </c>
    </row>
    <row r="212" spans="1:5" ht="21.75" customHeight="1">
      <c r="A212" s="31" t="s">
        <v>180</v>
      </c>
      <c r="B212" s="32" t="s">
        <v>181</v>
      </c>
      <c r="C212" s="17">
        <f>SUM(C208:C211)</f>
        <v>651042.6000000001</v>
      </c>
      <c r="D212" s="17">
        <f>SUM(D208:D211)</f>
        <v>646740.4</v>
      </c>
      <c r="E212" s="18">
        <f t="shared" si="2"/>
        <v>99.3391830273472</v>
      </c>
    </row>
    <row r="213" spans="1:5" ht="15">
      <c r="A213" s="29" t="s">
        <v>182</v>
      </c>
      <c r="B213" s="30" t="s">
        <v>183</v>
      </c>
      <c r="C213" s="14">
        <v>15646.5</v>
      </c>
      <c r="D213" s="14">
        <v>15589.4</v>
      </c>
      <c r="E213" s="19">
        <f t="shared" si="2"/>
        <v>99.63506215447543</v>
      </c>
    </row>
    <row r="214" spans="1:5" ht="15">
      <c r="A214" s="29" t="s">
        <v>184</v>
      </c>
      <c r="B214" s="30" t="s">
        <v>185</v>
      </c>
      <c r="C214" s="14">
        <v>6473.6</v>
      </c>
      <c r="D214" s="14">
        <v>6467.8</v>
      </c>
      <c r="E214" s="19">
        <f t="shared" si="2"/>
        <v>99.91040533860603</v>
      </c>
    </row>
    <row r="215" spans="1:5" ht="14.25">
      <c r="A215" s="31" t="s">
        <v>186</v>
      </c>
      <c r="B215" s="32" t="s">
        <v>187</v>
      </c>
      <c r="C215" s="17">
        <f>SUM(C213:C214)</f>
        <v>22120.1</v>
      </c>
      <c r="D215" s="17">
        <f>SUM(D213:D214)</f>
        <v>22057.2</v>
      </c>
      <c r="E215" s="18">
        <f t="shared" si="2"/>
        <v>99.71564323850255</v>
      </c>
    </row>
    <row r="216" spans="1:5" ht="15.75" customHeight="1" hidden="1">
      <c r="A216" s="29" t="s">
        <v>188</v>
      </c>
      <c r="B216" s="30" t="s">
        <v>189</v>
      </c>
      <c r="C216" s="14"/>
      <c r="D216" s="14"/>
      <c r="E216" s="19" t="e">
        <f aca="true" t="shared" si="3" ref="E216:E233">D216/C216*100</f>
        <v>#DIV/0!</v>
      </c>
    </row>
    <row r="217" spans="1:5" ht="18.75" customHeight="1">
      <c r="A217" s="33" t="s">
        <v>190</v>
      </c>
      <c r="B217" s="30" t="s">
        <v>191</v>
      </c>
      <c r="C217" s="14">
        <v>20</v>
      </c>
      <c r="D217" s="14">
        <v>0</v>
      </c>
      <c r="E217" s="19">
        <f t="shared" si="3"/>
        <v>0</v>
      </c>
    </row>
    <row r="218" spans="1:5" ht="13.5" customHeight="1">
      <c r="A218" s="31" t="s">
        <v>192</v>
      </c>
      <c r="B218" s="32" t="s">
        <v>193</v>
      </c>
      <c r="C218" s="17">
        <f>SUM(C216:C217)</f>
        <v>20</v>
      </c>
      <c r="D218" s="17">
        <f>SUM(D216:D217)</f>
        <v>0</v>
      </c>
      <c r="E218" s="18">
        <f t="shared" si="3"/>
        <v>0</v>
      </c>
    </row>
    <row r="219" spans="1:5" ht="17.25" customHeight="1">
      <c r="A219" s="29">
        <v>1001</v>
      </c>
      <c r="B219" s="30" t="s">
        <v>194</v>
      </c>
      <c r="C219" s="14">
        <v>2600.6</v>
      </c>
      <c r="D219" s="14">
        <v>2600.6</v>
      </c>
      <c r="E219" s="19">
        <f t="shared" si="3"/>
        <v>100</v>
      </c>
    </row>
    <row r="220" spans="1:5" ht="19.5" customHeight="1">
      <c r="A220" s="29">
        <v>1003</v>
      </c>
      <c r="B220" s="30" t="s">
        <v>195</v>
      </c>
      <c r="C220" s="14">
        <v>57486</v>
      </c>
      <c r="D220" s="14">
        <v>54561.2</v>
      </c>
      <c r="E220" s="19">
        <f t="shared" si="3"/>
        <v>94.91215252409282</v>
      </c>
    </row>
    <row r="221" spans="1:5" ht="22.5" customHeight="1">
      <c r="A221" s="29">
        <v>1004</v>
      </c>
      <c r="B221" s="30" t="s">
        <v>196</v>
      </c>
      <c r="C221" s="14">
        <v>7931.6</v>
      </c>
      <c r="D221" s="14">
        <v>7931.5</v>
      </c>
      <c r="E221" s="19">
        <f t="shared" si="3"/>
        <v>99.99873922033386</v>
      </c>
    </row>
    <row r="222" spans="1:5" ht="13.5" customHeight="1" hidden="1">
      <c r="A222" s="29">
        <v>1006</v>
      </c>
      <c r="B222" s="30" t="s">
        <v>197</v>
      </c>
      <c r="C222" s="14"/>
      <c r="D222" s="14"/>
      <c r="E222" s="19" t="e">
        <f t="shared" si="3"/>
        <v>#DIV/0!</v>
      </c>
    </row>
    <row r="223" spans="1:5" ht="14.25">
      <c r="A223" s="31">
        <v>1000</v>
      </c>
      <c r="B223" s="32" t="s">
        <v>198</v>
      </c>
      <c r="C223" s="17">
        <f>SUM(C219:C222)</f>
        <v>68018.2</v>
      </c>
      <c r="D223" s="17">
        <f>SUM(D219:D222)</f>
        <v>65093.299999999996</v>
      </c>
      <c r="E223" s="18">
        <f t="shared" si="3"/>
        <v>95.69982739913728</v>
      </c>
    </row>
    <row r="224" spans="1:5" ht="21.75" customHeight="1">
      <c r="A224" s="29" t="s">
        <v>199</v>
      </c>
      <c r="B224" s="30" t="s">
        <v>200</v>
      </c>
      <c r="C224" s="14">
        <v>2921.7</v>
      </c>
      <c r="D224" s="14">
        <v>2733</v>
      </c>
      <c r="E224" s="19">
        <f t="shared" si="3"/>
        <v>93.5414313584557</v>
      </c>
    </row>
    <row r="225" spans="1:5" ht="14.25">
      <c r="A225" s="31">
        <v>1100</v>
      </c>
      <c r="B225" s="32" t="s">
        <v>201</v>
      </c>
      <c r="C225" s="17">
        <f>SUM(C224:C224)</f>
        <v>2921.7</v>
      </c>
      <c r="D225" s="17">
        <f>SUM(D224:D224)</f>
        <v>2733</v>
      </c>
      <c r="E225" s="18">
        <f t="shared" si="3"/>
        <v>93.5414313584557</v>
      </c>
    </row>
    <row r="226" spans="1:5" ht="13.5" customHeight="1" hidden="1">
      <c r="A226" s="29" t="s">
        <v>202</v>
      </c>
      <c r="B226" s="30" t="s">
        <v>203</v>
      </c>
      <c r="C226" s="14"/>
      <c r="D226" s="14"/>
      <c r="E226" s="19" t="e">
        <f t="shared" si="3"/>
        <v>#DIV/0!</v>
      </c>
    </row>
    <row r="227" spans="1:5" ht="13.5" customHeight="1" hidden="1">
      <c r="A227" s="29" t="s">
        <v>204</v>
      </c>
      <c r="B227" s="30" t="s">
        <v>205</v>
      </c>
      <c r="C227" s="14"/>
      <c r="D227" s="14"/>
      <c r="E227" s="19" t="e">
        <f t="shared" si="3"/>
        <v>#DIV/0!</v>
      </c>
    </row>
    <row r="228" spans="1:5" ht="27" customHeight="1" hidden="1">
      <c r="A228" s="31" t="s">
        <v>206</v>
      </c>
      <c r="B228" s="32" t="s">
        <v>207</v>
      </c>
      <c r="C228" s="17">
        <f>SUM(C226:C227)</f>
        <v>0</v>
      </c>
      <c r="D228" s="17">
        <f>SUM(D226:D227)</f>
        <v>0</v>
      </c>
      <c r="E228" s="18" t="e">
        <f t="shared" si="3"/>
        <v>#DIV/0!</v>
      </c>
    </row>
    <row r="229" spans="1:5" ht="54.75" customHeight="1">
      <c r="A229" s="29" t="s">
        <v>208</v>
      </c>
      <c r="B229" s="30" t="s">
        <v>209</v>
      </c>
      <c r="C229" s="14">
        <v>51225</v>
      </c>
      <c r="D229" s="14">
        <v>51225</v>
      </c>
      <c r="E229" s="19">
        <f t="shared" si="3"/>
        <v>100</v>
      </c>
    </row>
    <row r="230" spans="1:5" ht="27" customHeight="1" hidden="1">
      <c r="A230" s="29">
        <v>1403</v>
      </c>
      <c r="B230" s="30" t="s">
        <v>210</v>
      </c>
      <c r="C230" s="14"/>
      <c r="D230" s="14"/>
      <c r="E230" s="19" t="e">
        <f t="shared" si="3"/>
        <v>#DIV/0!</v>
      </c>
    </row>
    <row r="231" spans="1:5" ht="27" customHeight="1">
      <c r="A231" s="29">
        <v>1402</v>
      </c>
      <c r="B231" s="30" t="s">
        <v>266</v>
      </c>
      <c r="C231" s="14">
        <v>506.3</v>
      </c>
      <c r="D231" s="14">
        <v>506.3</v>
      </c>
      <c r="E231" s="19">
        <f t="shared" si="3"/>
        <v>100</v>
      </c>
    </row>
    <row r="232" spans="1:5" ht="57">
      <c r="A232" s="31" t="s">
        <v>211</v>
      </c>
      <c r="B232" s="32" t="s">
        <v>212</v>
      </c>
      <c r="C232" s="17">
        <f>SUM(C229)+C230+C231</f>
        <v>51731.3</v>
      </c>
      <c r="D232" s="17">
        <f>SUM(D229)+D230+D231</f>
        <v>51731.3</v>
      </c>
      <c r="E232" s="18">
        <f t="shared" si="3"/>
        <v>100</v>
      </c>
    </row>
    <row r="233" spans="1:5" ht="14.25">
      <c r="A233" s="21"/>
      <c r="B233" s="34" t="s">
        <v>213</v>
      </c>
      <c r="C233" s="17">
        <f>C223+C218+C215+C212+C207+C205+C201+C195+C192+C228+C225+C232</f>
        <v>953965.7000000001</v>
      </c>
      <c r="D233" s="17">
        <f>D223+D218+D215+D212+D207+D205+D201+D195+D192+D228+D225+D232</f>
        <v>929649.9999999999</v>
      </c>
      <c r="E233" s="18">
        <f t="shared" si="3"/>
        <v>97.45109284327516</v>
      </c>
    </row>
    <row r="234" spans="1:5" ht="14.25">
      <c r="A234" s="35"/>
      <c r="B234" s="36" t="s">
        <v>214</v>
      </c>
      <c r="C234" s="37">
        <v>-14168.6</v>
      </c>
      <c r="D234" s="37">
        <v>9596.7</v>
      </c>
      <c r="E234" s="15"/>
    </row>
    <row r="235" spans="1:5" ht="12.75">
      <c r="A235" s="38"/>
      <c r="B235" s="38"/>
      <c r="C235" s="155"/>
      <c r="D235" s="155"/>
      <c r="E235" s="23"/>
    </row>
    <row r="236" spans="1:5" ht="12.75">
      <c r="A236" s="39"/>
      <c r="B236" s="40"/>
      <c r="C236" s="156"/>
      <c r="D236" s="156"/>
      <c r="E236" s="23"/>
    </row>
    <row r="237" spans="1:5" ht="12.75">
      <c r="A237" s="41"/>
      <c r="B237" s="42"/>
      <c r="C237" s="43"/>
      <c r="D237" s="43"/>
      <c r="E237" s="23"/>
    </row>
    <row r="238" spans="1:5" ht="78.75">
      <c r="A238" s="44"/>
      <c r="B238" s="13" t="s">
        <v>262</v>
      </c>
      <c r="C238" s="45"/>
      <c r="D238" s="45"/>
      <c r="E238" s="23"/>
    </row>
    <row r="239" spans="1:5" ht="51">
      <c r="A239" s="46" t="s">
        <v>215</v>
      </c>
      <c r="B239" s="46" t="s">
        <v>216</v>
      </c>
      <c r="C239" s="47" t="s">
        <v>217</v>
      </c>
      <c r="D239" s="48" t="s">
        <v>218</v>
      </c>
      <c r="E239" s="23"/>
    </row>
    <row r="240" spans="1:5" ht="30">
      <c r="A240" s="49">
        <v>1</v>
      </c>
      <c r="B240" s="50" t="s">
        <v>219</v>
      </c>
      <c r="C240" s="56">
        <v>98</v>
      </c>
      <c r="D240" s="52">
        <v>35257.9</v>
      </c>
      <c r="E240" s="23"/>
    </row>
    <row r="241" spans="1:5" ht="15">
      <c r="A241" s="49">
        <v>2</v>
      </c>
      <c r="B241" s="51" t="s">
        <v>220</v>
      </c>
      <c r="C241" s="56">
        <v>1640</v>
      </c>
      <c r="D241" s="52">
        <v>383888.3</v>
      </c>
      <c r="E241" s="23"/>
    </row>
    <row r="242" spans="1:5" ht="15">
      <c r="A242" s="53"/>
      <c r="B242" s="51" t="s">
        <v>221</v>
      </c>
      <c r="C242" s="56"/>
      <c r="D242" s="52"/>
      <c r="E242" s="23"/>
    </row>
    <row r="243" spans="1:5" ht="15">
      <c r="A243" s="53"/>
      <c r="B243" s="51" t="s">
        <v>222</v>
      </c>
      <c r="C243" s="56">
        <v>1592</v>
      </c>
      <c r="D243" s="52">
        <v>374964.8</v>
      </c>
      <c r="E243" s="23"/>
    </row>
    <row r="244" spans="1:5" ht="15">
      <c r="A244" s="53"/>
      <c r="B244" s="51" t="s">
        <v>223</v>
      </c>
      <c r="C244" s="56">
        <v>48</v>
      </c>
      <c r="D244" s="52">
        <v>8923.5</v>
      </c>
      <c r="E244" s="23"/>
    </row>
    <row r="245" spans="1:5" ht="12.75">
      <c r="A245" s="44"/>
      <c r="B245" s="45"/>
      <c r="C245" s="45"/>
      <c r="D245" s="45"/>
      <c r="E245" s="23"/>
    </row>
    <row r="246" spans="1:5" ht="12.75">
      <c r="A246" s="44"/>
      <c r="B246" s="45"/>
      <c r="C246" s="45"/>
      <c r="D246" s="45"/>
      <c r="E246" s="23"/>
    </row>
    <row r="247" spans="1:5" ht="15.75">
      <c r="A247" s="157" t="s">
        <v>267</v>
      </c>
      <c r="B247" s="158"/>
      <c r="C247" s="54"/>
      <c r="D247" s="54"/>
      <c r="E247" s="55"/>
    </row>
    <row r="248" spans="1:5" ht="15.75">
      <c r="A248" s="158"/>
      <c r="B248" s="158"/>
      <c r="C248" s="54"/>
      <c r="D248" s="54" t="s">
        <v>268</v>
      </c>
      <c r="E248" s="54"/>
    </row>
    <row r="249" spans="1:5" ht="15.75">
      <c r="A249" s="158"/>
      <c r="B249" s="158"/>
      <c r="C249" s="54"/>
      <c r="D249" s="159"/>
      <c r="E249" s="159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spans="1:2" ht="12.75">
      <c r="A637" s="10"/>
      <c r="B637" s="58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20142" ht="12.75"/>
  </sheetData>
  <sheetProtection/>
  <mergeCells count="2">
    <mergeCell ref="A247:B249"/>
    <mergeCell ref="D249:E249"/>
  </mergeCells>
  <hyperlinks>
    <hyperlink ref="B12" r:id="rId1" display="consultantplus://offline/ref=20E7DB27B0AD7F16AE26C39AA6637C8CD862363FD259CA0604540EC105FBB7C8AC7FD9623A27PEy6J"/>
    <hyperlink ref="B10" r:id="rId2" display="consultantplus://offline/ref=20E7DB27B0AD7F16AE26C39AA6637C8CD862363FD259CA0604540EC105FBB7C8AC7FD9643F2EPEyDJ"/>
    <hyperlink ref="B11" r:id="rId3" display="consultantplus://offline/ref=20E7DB27B0AD7F16AE26C39AA6637C8CD862363FD259CA0604540EC105FBB7C8AC7FD9663F2EE064P8y9J"/>
    <hyperlink ref="B55" location="Par20142" display="Par20142"/>
    <hyperlink ref="B81" r:id="rId4" display="consultantplus://offline/ref=20E7DB27B0AD7F16AE26C39AA6637C8CD8623D33D659CA0604540EC105PFyBJ"/>
    <hyperlink ref="B94" r:id="rId5" display="consultantplus://offline/ref=20E7DB27B0AD7F16AE26C39AA6637C8CD8623D33D659CA0604540EC105FBB7C8AC7FD9643C2CPEyCJ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2017-05-31T09:15:40Z</cp:lastPrinted>
  <dcterms:created xsi:type="dcterms:W3CDTF">2002-03-11T10:22:12Z</dcterms:created>
  <dcterms:modified xsi:type="dcterms:W3CDTF">2017-05-31T09:24:55Z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